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570" activeTab="1"/>
  </bookViews>
  <sheets>
    <sheet name="Bogføring 2016" sheetId="1" r:id="rId1"/>
    <sheet name="Årsregnskab 2016" sheetId="3" r:id="rId2"/>
    <sheet name="Kassebeholdning" sheetId="4" r:id="rId3"/>
    <sheet name="§18 midler" sheetId="5" r:id="rId4"/>
    <sheet name="Sponsormidler 2016" sheetId="10" r:id="rId5"/>
    <sheet name="Arrangement 1" sheetId="6" r:id="rId6"/>
    <sheet name="Arrangement 2" sheetId="7" r:id="rId7"/>
    <sheet name="Arrangement 3" sheetId="8" r:id="rId8"/>
  </sheets>
  <definedNames>
    <definedName name="_xlnm.Print_Area" localSheetId="0">'Bogføring 2016'!$A$1:$AR$207</definedName>
    <definedName name="_xlnm.Print_Titles" localSheetId="0">'Bogføring 2016'!$A:$C,'Bogføring 2016'!$4:$4</definedName>
  </definedNames>
  <calcPr calcId="171027"/>
</workbook>
</file>

<file path=xl/calcChain.xml><?xml version="1.0" encoding="utf-8"?>
<calcChain xmlns="http://schemas.openxmlformats.org/spreadsheetml/2006/main">
  <c r="AM22" i="1" l="1"/>
  <c r="I21" i="1"/>
  <c r="AE17" i="1"/>
  <c r="AE16" i="1"/>
  <c r="AE15" i="1"/>
  <c r="AE14" i="1"/>
  <c r="AE13" i="1"/>
  <c r="AE12" i="1"/>
  <c r="AE11" i="1"/>
  <c r="AE10" i="1"/>
  <c r="AE9" i="1"/>
  <c r="AE8" i="1"/>
  <c r="S6" i="1"/>
  <c r="AR5" i="1" l="1"/>
  <c r="C53" i="3" s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E207" i="1"/>
  <c r="E3" i="1" s="1"/>
  <c r="F57" i="3"/>
  <c r="F58" i="3"/>
  <c r="AN207" i="1"/>
  <c r="AN3" i="1"/>
  <c r="G56" i="3"/>
  <c r="AB207" i="1"/>
  <c r="AB3" i="1" s="1"/>
  <c r="Z207" i="1"/>
  <c r="Z3" i="1" s="1"/>
  <c r="AA207" i="1"/>
  <c r="G43" i="3" s="1"/>
  <c r="AI207" i="1"/>
  <c r="AI3" i="1" s="1"/>
  <c r="AJ207" i="1"/>
  <c r="G52" i="3" s="1"/>
  <c r="U207" i="1"/>
  <c r="U3" i="1" s="1"/>
  <c r="G37" i="3"/>
  <c r="D47" i="3"/>
  <c r="H60" i="3"/>
  <c r="B44" i="3"/>
  <c r="B45" i="3"/>
  <c r="AL207" i="1"/>
  <c r="AL3" i="1" s="1"/>
  <c r="E46" i="10"/>
  <c r="E4" i="10" s="1"/>
  <c r="D46" i="10"/>
  <c r="D4" i="10" s="1"/>
  <c r="E46" i="8"/>
  <c r="E4" i="8" s="1"/>
  <c r="D46" i="8"/>
  <c r="D4" i="8" s="1"/>
  <c r="C3" i="8" s="1"/>
  <c r="E46" i="7"/>
  <c r="E4" i="7" s="1"/>
  <c r="D46" i="7"/>
  <c r="D4" i="7" s="1"/>
  <c r="AO207" i="1"/>
  <c r="G57" i="3" s="1"/>
  <c r="AP207" i="1"/>
  <c r="G58" i="3" s="1"/>
  <c r="Q207" i="1"/>
  <c r="Q3" i="1" s="1"/>
  <c r="R207" i="1"/>
  <c r="R3" i="1" s="1"/>
  <c r="H207" i="1"/>
  <c r="H3" i="1" s="1"/>
  <c r="C13" i="4"/>
  <c r="E46" i="5"/>
  <c r="E4" i="5" s="1"/>
  <c r="D46" i="5"/>
  <c r="D4" i="5" s="1"/>
  <c r="C3" i="5" s="1"/>
  <c r="E46" i="6"/>
  <c r="E4" i="6" s="1"/>
  <c r="D46" i="6"/>
  <c r="D4" i="6" s="1"/>
  <c r="C12" i="4"/>
  <c r="C11" i="4"/>
  <c r="C10" i="4"/>
  <c r="C9" i="4"/>
  <c r="C8" i="4"/>
  <c r="C7" i="4"/>
  <c r="C6" i="4"/>
  <c r="C5" i="4"/>
  <c r="C4" i="4"/>
  <c r="C3" i="4"/>
  <c r="O207" i="1"/>
  <c r="C43" i="3" s="1"/>
  <c r="N207" i="1"/>
  <c r="N3" i="1" s="1"/>
  <c r="AT207" i="1"/>
  <c r="AT3" i="1" s="1"/>
  <c r="AU6" i="1"/>
  <c r="AU7" i="1" s="1"/>
  <c r="AU8" i="1" s="1"/>
  <c r="AU9" i="1" s="1"/>
  <c r="AU10" i="1" s="1"/>
  <c r="AU11" i="1" s="1"/>
  <c r="AU12" i="1" s="1"/>
  <c r="AU13" i="1" s="1"/>
  <c r="AU14" i="1" s="1"/>
  <c r="AU15" i="1" s="1"/>
  <c r="AU16" i="1" s="1"/>
  <c r="AU17" i="1" s="1"/>
  <c r="AU18" i="1" s="1"/>
  <c r="AU19" i="1" s="1"/>
  <c r="AU20" i="1" s="1"/>
  <c r="AU21" i="1" s="1"/>
  <c r="AU22" i="1" s="1"/>
  <c r="AU23" i="1" s="1"/>
  <c r="AU24" i="1" s="1"/>
  <c r="AU25" i="1" s="1"/>
  <c r="AU26" i="1" s="1"/>
  <c r="AU27" i="1" s="1"/>
  <c r="AU28" i="1" s="1"/>
  <c r="AU29" i="1" s="1"/>
  <c r="AU30" i="1" s="1"/>
  <c r="AU31" i="1" s="1"/>
  <c r="AU32" i="1" s="1"/>
  <c r="AU33" i="1" s="1"/>
  <c r="AU34" i="1" s="1"/>
  <c r="AU35" i="1" s="1"/>
  <c r="AU36" i="1" s="1"/>
  <c r="AU37" i="1" s="1"/>
  <c r="AU38" i="1" s="1"/>
  <c r="AU39" i="1" s="1"/>
  <c r="AU40" i="1" s="1"/>
  <c r="AU41" i="1" s="1"/>
  <c r="AU42" i="1" s="1"/>
  <c r="AU43" i="1" s="1"/>
  <c r="AU44" i="1" s="1"/>
  <c r="AU45" i="1" s="1"/>
  <c r="AU46" i="1" s="1"/>
  <c r="AU47" i="1" s="1"/>
  <c r="AU48" i="1" s="1"/>
  <c r="AU49" i="1" s="1"/>
  <c r="AU50" i="1" s="1"/>
  <c r="AU51" i="1" s="1"/>
  <c r="AU52" i="1" s="1"/>
  <c r="AU53" i="1" s="1"/>
  <c r="AU54" i="1" s="1"/>
  <c r="AU55" i="1" s="1"/>
  <c r="AU56" i="1" s="1"/>
  <c r="AU57" i="1" s="1"/>
  <c r="AU58" i="1" s="1"/>
  <c r="AU59" i="1" s="1"/>
  <c r="AU60" i="1" s="1"/>
  <c r="AU61" i="1" s="1"/>
  <c r="AU62" i="1" s="1"/>
  <c r="AU63" i="1" s="1"/>
  <c r="AU64" i="1" s="1"/>
  <c r="AU65" i="1" s="1"/>
  <c r="AU66" i="1" s="1"/>
  <c r="AU67" i="1" s="1"/>
  <c r="AU68" i="1" s="1"/>
  <c r="AU69" i="1" s="1"/>
  <c r="AU70" i="1" s="1"/>
  <c r="AU71" i="1" s="1"/>
  <c r="AU72" i="1" s="1"/>
  <c r="AU73" i="1" s="1"/>
  <c r="AU74" i="1" s="1"/>
  <c r="AU75" i="1" s="1"/>
  <c r="AU76" i="1" s="1"/>
  <c r="AU77" i="1" s="1"/>
  <c r="AU78" i="1" s="1"/>
  <c r="AU79" i="1" s="1"/>
  <c r="AU80" i="1" s="1"/>
  <c r="AU81" i="1" s="1"/>
  <c r="AU82" i="1" s="1"/>
  <c r="AU83" i="1" s="1"/>
  <c r="AU84" i="1" s="1"/>
  <c r="AU85" i="1" s="1"/>
  <c r="AU86" i="1" s="1"/>
  <c r="AU87" i="1" s="1"/>
  <c r="AU88" i="1" s="1"/>
  <c r="AU89" i="1" s="1"/>
  <c r="AU90" i="1" s="1"/>
  <c r="AU91" i="1" s="1"/>
  <c r="AU92" i="1" s="1"/>
  <c r="AU93" i="1" s="1"/>
  <c r="AU94" i="1" s="1"/>
  <c r="AU95" i="1" s="1"/>
  <c r="AU96" i="1" s="1"/>
  <c r="AU97" i="1" s="1"/>
  <c r="AU98" i="1" s="1"/>
  <c r="AU99" i="1" s="1"/>
  <c r="AU100" i="1" s="1"/>
  <c r="AU101" i="1" s="1"/>
  <c r="AU102" i="1" s="1"/>
  <c r="AU103" i="1" s="1"/>
  <c r="AU104" i="1" s="1"/>
  <c r="AU105" i="1" s="1"/>
  <c r="AU106" i="1" s="1"/>
  <c r="AU107" i="1" s="1"/>
  <c r="AU108" i="1" s="1"/>
  <c r="AU109" i="1" s="1"/>
  <c r="AU110" i="1" s="1"/>
  <c r="AU111" i="1" s="1"/>
  <c r="AU112" i="1" s="1"/>
  <c r="AU113" i="1" s="1"/>
  <c r="AU114" i="1" s="1"/>
  <c r="AU115" i="1" s="1"/>
  <c r="AU116" i="1" s="1"/>
  <c r="AU117" i="1" s="1"/>
  <c r="AU118" i="1" s="1"/>
  <c r="AU119" i="1" s="1"/>
  <c r="AU120" i="1" s="1"/>
  <c r="AU121" i="1" s="1"/>
  <c r="AU122" i="1" s="1"/>
  <c r="AU123" i="1" s="1"/>
  <c r="AU124" i="1" s="1"/>
  <c r="AU125" i="1" s="1"/>
  <c r="AU126" i="1" s="1"/>
  <c r="AU127" i="1" s="1"/>
  <c r="AU128" i="1" s="1"/>
  <c r="AU129" i="1" s="1"/>
  <c r="AU130" i="1" s="1"/>
  <c r="AU131" i="1" s="1"/>
  <c r="AU132" i="1" s="1"/>
  <c r="AU133" i="1" s="1"/>
  <c r="AU134" i="1" s="1"/>
  <c r="AU135" i="1" s="1"/>
  <c r="AU136" i="1" s="1"/>
  <c r="AU137" i="1" s="1"/>
  <c r="AU138" i="1" s="1"/>
  <c r="AU139" i="1" s="1"/>
  <c r="AU140" i="1" s="1"/>
  <c r="AU141" i="1" s="1"/>
  <c r="AU142" i="1" s="1"/>
  <c r="AU143" i="1" s="1"/>
  <c r="AU144" i="1" s="1"/>
  <c r="AU145" i="1" s="1"/>
  <c r="AU146" i="1" s="1"/>
  <c r="AU147" i="1" s="1"/>
  <c r="AU148" i="1" s="1"/>
  <c r="AU149" i="1" s="1"/>
  <c r="AU150" i="1" s="1"/>
  <c r="AU151" i="1" s="1"/>
  <c r="AU152" i="1" s="1"/>
  <c r="AU153" i="1" s="1"/>
  <c r="AU154" i="1" s="1"/>
  <c r="AU155" i="1" s="1"/>
  <c r="AU156" i="1" s="1"/>
  <c r="AU157" i="1" s="1"/>
  <c r="AU158" i="1" s="1"/>
  <c r="AU159" i="1" s="1"/>
  <c r="AU160" i="1" s="1"/>
  <c r="AU161" i="1" s="1"/>
  <c r="AU162" i="1" s="1"/>
  <c r="AU163" i="1" s="1"/>
  <c r="AU164" i="1" s="1"/>
  <c r="AU165" i="1" s="1"/>
  <c r="AU166" i="1" s="1"/>
  <c r="AU167" i="1" s="1"/>
  <c r="AU168" i="1" s="1"/>
  <c r="AU169" i="1" s="1"/>
  <c r="AU170" i="1" s="1"/>
  <c r="AU171" i="1" s="1"/>
  <c r="AU172" i="1" s="1"/>
  <c r="AU173" i="1" s="1"/>
  <c r="AU174" i="1" s="1"/>
  <c r="AU175" i="1" s="1"/>
  <c r="AU176" i="1" s="1"/>
  <c r="AU177" i="1" s="1"/>
  <c r="AU178" i="1" s="1"/>
  <c r="AU179" i="1" s="1"/>
  <c r="AU180" i="1" s="1"/>
  <c r="AU181" i="1" s="1"/>
  <c r="AU182" i="1" s="1"/>
  <c r="AU183" i="1" s="1"/>
  <c r="AU184" i="1" s="1"/>
  <c r="AU185" i="1" s="1"/>
  <c r="AU186" i="1" s="1"/>
  <c r="AU187" i="1" s="1"/>
  <c r="AU188" i="1" s="1"/>
  <c r="AU189" i="1" s="1"/>
  <c r="AU190" i="1" s="1"/>
  <c r="AU191" i="1" s="1"/>
  <c r="AU192" i="1" s="1"/>
  <c r="AU193" i="1" s="1"/>
  <c r="AU194" i="1" s="1"/>
  <c r="AU195" i="1" s="1"/>
  <c r="AU196" i="1" s="1"/>
  <c r="AU197" i="1" s="1"/>
  <c r="AU198" i="1" s="1"/>
  <c r="AU199" i="1" s="1"/>
  <c r="AU200" i="1" s="1"/>
  <c r="AU201" i="1" s="1"/>
  <c r="AU202" i="1" s="1"/>
  <c r="AU203" i="1" s="1"/>
  <c r="AU204" i="1" s="1"/>
  <c r="AU205" i="1" s="1"/>
  <c r="AU206" i="1" s="1"/>
  <c r="AU207" i="1" s="1"/>
  <c r="AU3" i="1" s="1"/>
  <c r="P207" i="1"/>
  <c r="C44" i="3" s="1"/>
  <c r="S207" i="1"/>
  <c r="S3" i="1" s="1"/>
  <c r="AD207" i="1"/>
  <c r="AD3" i="1" s="1"/>
  <c r="AE207" i="1"/>
  <c r="AE3" i="1" s="1"/>
  <c r="AK207" i="1"/>
  <c r="AK3" i="1" s="1"/>
  <c r="G53" i="3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D207" i="1"/>
  <c r="D3" i="1" s="1"/>
  <c r="F207" i="1"/>
  <c r="F3" i="1" s="1"/>
  <c r="G207" i="1"/>
  <c r="G3" i="1" s="1"/>
  <c r="I207" i="1"/>
  <c r="C37" i="3" s="1"/>
  <c r="J207" i="1"/>
  <c r="C38" i="3" s="1"/>
  <c r="K207" i="1"/>
  <c r="C39" i="3" s="1"/>
  <c r="L207" i="1"/>
  <c r="C40" i="3" s="1"/>
  <c r="M207" i="1"/>
  <c r="M3" i="1" s="1"/>
  <c r="T207" i="1"/>
  <c r="T3" i="1" s="1"/>
  <c r="V207" i="1"/>
  <c r="V3" i="1" s="1"/>
  <c r="W207" i="1"/>
  <c r="G39" i="3" s="1"/>
  <c r="X207" i="1"/>
  <c r="G40" i="3" s="1"/>
  <c r="Y207" i="1"/>
  <c r="G41" i="3" s="1"/>
  <c r="AC207" i="1"/>
  <c r="AC3" i="1" s="1"/>
  <c r="AF207" i="1"/>
  <c r="G48" i="3" s="1"/>
  <c r="AG207" i="1"/>
  <c r="G49" i="3" s="1"/>
  <c r="AH207" i="1"/>
  <c r="G50" i="3" s="1"/>
  <c r="AM207" i="1"/>
  <c r="AM3" i="1" s="1"/>
  <c r="AQ207" i="1"/>
  <c r="AQ3" i="1" s="1"/>
  <c r="AR206" i="1"/>
  <c r="C36" i="3"/>
  <c r="C35" i="3"/>
  <c r="J3" i="1"/>
  <c r="P3" i="1" l="1"/>
  <c r="G42" i="3"/>
  <c r="K3" i="1"/>
  <c r="C3" i="6"/>
  <c r="C45" i="3"/>
  <c r="C3" i="7"/>
  <c r="C3" i="10"/>
  <c r="AJ3" i="1"/>
  <c r="G54" i="3"/>
  <c r="G45" i="3"/>
  <c r="W3" i="1"/>
  <c r="Y3" i="1"/>
  <c r="G36" i="3"/>
  <c r="L3" i="1"/>
  <c r="AG3" i="1"/>
  <c r="X3" i="1"/>
  <c r="G46" i="3"/>
  <c r="C42" i="3"/>
  <c r="G44" i="3"/>
  <c r="AA3" i="1"/>
  <c r="G38" i="3"/>
  <c r="G51" i="3"/>
  <c r="C14" i="4"/>
  <c r="G55" i="3"/>
  <c r="I3" i="1"/>
  <c r="AO3" i="1"/>
  <c r="AR207" i="1"/>
  <c r="E2" i="1"/>
  <c r="C59" i="3" s="1"/>
  <c r="D2" i="1"/>
  <c r="O3" i="1"/>
  <c r="C63" i="3" s="1"/>
  <c r="C64" i="3" s="1"/>
  <c r="AH3" i="1"/>
  <c r="C41" i="3"/>
  <c r="C58" i="3"/>
  <c r="G59" i="3"/>
  <c r="AF3" i="1"/>
  <c r="AP3" i="1"/>
  <c r="C46" i="3"/>
  <c r="G47" i="3"/>
  <c r="G35" i="3"/>
  <c r="C47" i="3" l="1"/>
  <c r="C49" i="3" s="1"/>
  <c r="C60" i="3"/>
  <c r="G60" i="3"/>
  <c r="C50" i="3" s="1"/>
  <c r="C55" i="3" l="1"/>
  <c r="C51" i="3"/>
</calcChain>
</file>

<file path=xl/comments1.xml><?xml version="1.0" encoding="utf-8"?>
<comments xmlns="http://schemas.openxmlformats.org/spreadsheetml/2006/main">
  <authors>
    <author>John Jørgensen</author>
  </authors>
  <commentList>
    <comment ref="C1" authorId="0">
      <text>
        <r>
          <rPr>
            <b/>
            <sz val="9"/>
            <color indexed="81"/>
            <rFont val="Tahoma"/>
            <family val="2"/>
          </rPr>
          <t>Her skrives kassererens navn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Det er jeres bankkonto. Selvom i opdeler i to arter nedenfor så er dette beløb summen af områderne og stemmer med saldoen på banken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 xml:space="preserve">Her skrives komiteens navn eks.
</t>
        </r>
        <r>
          <rPr>
            <b/>
            <i/>
            <sz val="9"/>
            <color indexed="81"/>
            <rFont val="Tahoma"/>
            <family val="2"/>
          </rPr>
          <t>Middelfart Lokalkomité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Her er de penge kassereren har i kontanter der hjemme i "bankboksen"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Dette er saldoen for pengene i banken som skal stemme med bankudskriften
Det er summen af de beløb der er lige nedenfor: saldoen for "anlægsområdet" og for "driftsområdet"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2" authorId="0">
      <text>
        <r>
          <rPr>
            <b/>
            <sz val="9"/>
            <color indexed="81"/>
            <rFont val="Tahoma"/>
            <family val="2"/>
          </rPr>
          <t>Kontrollerer, at du har bogført i de rigtige rækker og med de korrekte tal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 xml:space="preserve">Saldoen for eksterne ind-tægter og de udgifter der er søgt  i.f.m netop disse anlægs-midler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Tildelingen fra HF m.m. og de udgifter der ikke kan betales med eksterne  anlægsmidler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T3" authorId="0">
      <text>
        <r>
          <rPr>
            <b/>
            <sz val="9"/>
            <color indexed="81"/>
            <rFont val="Tahoma"/>
            <family val="2"/>
          </rPr>
          <t>Her er resultat af dette års udgifter og indtægter uafhængig af årets startbeløb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3" authorId="0">
      <text>
        <r>
          <rPr>
            <b/>
            <sz val="9"/>
            <color indexed="81"/>
            <rFont val="Tahoma"/>
            <family val="2"/>
          </rPr>
          <t>Her  er den sum penge som i pr. dags dato har til Hjertemotion i alt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>
      <text>
        <r>
          <rPr>
            <b/>
            <sz val="9"/>
            <color indexed="81"/>
            <rFont val="Tahoma"/>
            <family val="2"/>
          </rPr>
          <t>Jo mere præcist du skriver en tekst jo bedre kan dine kol-leger i bestyrelsen forstå bogføringen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Penge der er i kontanter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 xml:space="preserve">Alle eksterne indtægter  og de udgifter der kan betales af disse tildelte eksterne målbestemte
penge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Tildelingen fra HF, samt alle indtægter der ikke vedrører projekter, §18 og sponsorer, samt de udgifter, der IKKE kan betales med eksterne midler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Alle indtægter fra de forskellige aktivite-ter og arrangementer undtagen Hjerte-motion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Her bogføres deltager-betalingen til Hjerte-motion. Den gule kobler til bogførin-gen i banken. Beløbet bogføres også helt til højre i det interne regnskab for Hjertemotion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Her er jeres tilskud fra kommunens §18 midler til bestemte ansøgte opgaver - er der også §79 eller andre kommunale penge er det også her de bogføres og skal jo anvendes efter deres hensigt. Kobles til den gule kolonne i bankkontoen-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 xml:space="preserve">Her bogføres alle de penge der hentes fra lokale sponsorer og som er bevilget til bestemte opgaver. Bogføres i den gule kolonne i banken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9"/>
            <color indexed="81"/>
            <rFont val="Tahoma"/>
            <family val="2"/>
          </rPr>
          <t>Modtager i lokale gaver og bidrag bogføres de her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Varesalg både af kampagnevarer og andre varer i sælger fra jeres lager/indkøb i HF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>Der er lidt renteindtægter og de skal jo også med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color indexed="81"/>
            <rFont val="Tahoma"/>
            <family val="2"/>
          </rPr>
          <t>John Jørgensen: her bogføres jeres tildeling til opstart af Hjertemotion. Disse midler bogføres også helt til højre i det interne regnskab for Hjertemotion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" authorId="0">
      <text>
        <r>
          <rPr>
            <b/>
            <sz val="9"/>
            <color indexed="81"/>
            <rFont val="Tahoma"/>
            <family val="2"/>
          </rPr>
          <t>Her bogføres midler i skriver efter i Hjerteforeningen, samt varer der trækkes på jeres konto i HF. Der er et bilag der viser prisen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4" authorId="0">
      <text>
        <r>
          <rPr>
            <b/>
            <sz val="9"/>
            <color indexed="81"/>
            <rFont val="Tahoma"/>
            <family val="2"/>
          </rPr>
          <t>Mangler i en art til en speciel indtægt kan det skrives her. Det overføres automatisk til årsregnskab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9"/>
            <color indexed="81"/>
            <rFont val="Tahoma"/>
            <family val="2"/>
          </rPr>
          <t>Mangler i en art til en speciel indtægt kan det skrives her. Det overføres automatisk til årsregnskab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" authorId="0">
      <text>
        <r>
          <rPr>
            <b/>
            <sz val="9"/>
            <color indexed="81"/>
            <rFont val="Tahoma"/>
            <family val="2"/>
          </rPr>
          <t xml:space="preserve">Indtægter, som ikke kan bogføres i de forrige arter for indtægter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9"/>
            <color indexed="81"/>
            <rFont val="Tahoma"/>
            <family val="2"/>
          </rPr>
          <t>Alle de udgifter I har i forbindelse med Nytårsmarch - dog ikke annoncer, der skal hen i egen art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" authorId="0">
      <text>
        <r>
          <rPr>
            <b/>
            <sz val="9"/>
            <color indexed="81"/>
            <rFont val="Tahoma"/>
            <family val="2"/>
          </rPr>
          <t>Alle udgifter i forbindelse med Hjertemotion - bogføres også helt til højre i det isolerede regnskab for Hjertemotion</t>
        </r>
      </text>
    </comment>
    <comment ref="U4" authorId="0">
      <text>
        <r>
          <rPr>
            <b/>
            <sz val="9"/>
            <color indexed="81"/>
            <rFont val="Tahoma"/>
            <family val="2"/>
          </rPr>
          <t>Alle udgifter til hjertecafeer, oplæg, lokaler, og forplejning - ikke annoncering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" authorId="0">
      <text>
        <r>
          <rPr>
            <b/>
            <sz val="9"/>
            <color indexed="81"/>
            <rFont val="Tahoma"/>
            <family val="2"/>
          </rPr>
          <t xml:space="preserve">Alle udgifter til foredrag, lokaler, og forplejning - ikke annoncering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" authorId="0">
      <text>
        <r>
          <rPr>
            <b/>
            <sz val="9"/>
            <color indexed="81"/>
            <rFont val="Tahoma"/>
            <family val="2"/>
          </rPr>
          <t xml:space="preserve">Denne er til ekstern underviser, lokaler, forplejning m.m.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" authorId="0">
      <text>
        <r>
          <rPr>
            <b/>
            <sz val="9"/>
            <color indexed="81"/>
            <rFont val="Tahoma"/>
            <family val="2"/>
          </rPr>
          <t xml:space="preserve">Modtager i kampagnepakken bogføres udgifter her.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9"/>
            <color indexed="81"/>
            <rFont val="Tahoma"/>
            <family val="2"/>
          </rPr>
          <t>Udgifter for alle andre typer motions-arrangementer</t>
        </r>
      </text>
    </comment>
    <comment ref="Z4" authorId="0">
      <text>
        <r>
          <rPr>
            <b/>
            <sz val="9"/>
            <color indexed="81"/>
            <rFont val="Tahoma"/>
            <family val="2"/>
          </rPr>
          <t>Har i arrangementer eller aktiviteter med kost så er det her i bogfører udgifter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" authorId="0">
      <text>
        <r>
          <rPr>
            <b/>
            <sz val="9"/>
            <color indexed="81"/>
            <rFont val="Tahoma"/>
            <family val="2"/>
          </rPr>
          <t>Alle udgifter i.f.m. Campus arrangement, bortset fra annoncering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4" authorId="0">
      <text>
        <r>
          <rPr>
            <b/>
            <sz val="9"/>
            <color indexed="81"/>
            <rFont val="Tahoma"/>
            <family val="2"/>
          </rPr>
          <t>Udgifter til annoncer, plakater, møder eller forplejning så skal det være 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" authorId="0">
      <text>
        <r>
          <rPr>
            <b/>
            <sz val="9"/>
            <color indexed="81"/>
            <rFont val="Tahoma"/>
            <family val="2"/>
          </rPr>
          <t>Denne er til alle aktiviteter / arran-gementer der ikke er nævnt tidligere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4" authorId="0">
      <text>
        <r>
          <rPr>
            <b/>
            <sz val="9"/>
            <color indexed="81"/>
            <rFont val="Tahoma"/>
            <family val="2"/>
          </rPr>
          <t>Hvis i selv foretager indkøb i Hjerteforeningen skal det bogføres 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" authorId="0">
      <text>
        <r>
          <rPr>
            <b/>
            <sz val="9"/>
            <color indexed="81"/>
            <rFont val="Tahoma"/>
            <family val="2"/>
          </rPr>
          <t>Alle udgifter i forbindelse med general-forsamling også foredrag - dog ikke annoncering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4" authorId="0">
      <text>
        <r>
          <rPr>
            <b/>
            <sz val="9"/>
            <color indexed="81"/>
            <rFont val="Tahoma"/>
            <family val="2"/>
          </rPr>
          <t>Alle udgifter til bestyrel-sesmøder enten via bilag eller 100 kr. for hjemmebag m.m.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4" authorId="0">
      <text>
        <r>
          <rPr>
            <b/>
            <sz val="9"/>
            <color indexed="81"/>
            <rFont val="Tahoma"/>
            <family val="2"/>
          </rPr>
          <t>Alle udgifter til jeres transport, bortset fra repræsentantskabs- mødet og centrale invitationer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" authorId="0">
      <text>
        <r>
          <rPr>
            <b/>
            <sz val="9"/>
            <color indexed="81"/>
            <rFont val="Tahoma"/>
            <family val="2"/>
          </rPr>
          <t>Her bogføres de 800 kroner I kan fordele til bestyrelsesmed-lemmer efter eget valg</t>
        </r>
      </text>
    </comment>
    <comment ref="AI4" authorId="0">
      <text>
        <r>
          <rPr>
            <b/>
            <sz val="9"/>
            <color indexed="81"/>
            <rFont val="Tahoma"/>
            <family val="2"/>
          </rPr>
          <t>Der er 400 kr. til en fest eller 200 kr. til en sommerfest og et julearrangement.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4" authorId="0">
      <text>
        <r>
          <rPr>
            <b/>
            <sz val="9"/>
            <color indexed="81"/>
            <rFont val="Tahoma"/>
            <family val="2"/>
          </rPr>
          <t xml:space="preserve">Alle annonceudgifter SKAL bogføres her for at dokumentere omkostningen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4" authorId="0">
      <text>
        <r>
          <rPr>
            <b/>
            <sz val="9"/>
            <color indexed="81"/>
            <rFont val="Tahoma"/>
            <family val="2"/>
          </rPr>
          <t>Det er frimærker til jeres post - I kan hente frankeringsbreve i Hjerteforeningen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4" authorId="0">
      <text>
        <r>
          <rPr>
            <b/>
            <sz val="9"/>
            <color indexed="81"/>
            <rFont val="Tahoma"/>
            <family val="2"/>
          </rPr>
          <t>I kan få trykt foldere mm. Op til 300 stk i HF - eksterne opgaver til tryk bogføres her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4" authorId="0">
      <text>
        <r>
          <rPr>
            <b/>
            <sz val="9"/>
            <color indexed="81"/>
            <rFont val="Tahoma"/>
            <family val="2"/>
          </rPr>
          <t>Det er til papir, ring-bind, printerpatro-ner. Mange materia-ler kan hentes i Hjerteforeningen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4" authorId="0">
      <text>
        <r>
          <rPr>
            <b/>
            <sz val="9"/>
            <color indexed="81"/>
            <rFont val="Tahoma"/>
            <family val="2"/>
          </rPr>
          <t>I kan give gaver til mærkedage og til begravselser. Se i godtgørelse af omkostninger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4" authorId="0">
      <text>
        <r>
          <rPr>
            <b/>
            <sz val="9"/>
            <color indexed="81"/>
            <rFont val="Tahoma"/>
            <family val="2"/>
          </rPr>
          <t>Mangler i en art til en speciel udgift skrives det her. Overføres automatisk til års-regnskab 2016</t>
        </r>
      </text>
    </comment>
    <comment ref="AP4" authorId="0">
      <text>
        <r>
          <rPr>
            <b/>
            <sz val="9"/>
            <color indexed="81"/>
            <rFont val="Tahoma"/>
            <family val="2"/>
          </rPr>
          <t>Mangler i en art til en speciel udgift skrives det her. Overføres automatisk til års-regnskab 2016</t>
        </r>
      </text>
    </comment>
    <comment ref="AQ4" authorId="0">
      <text>
        <r>
          <rPr>
            <b/>
            <sz val="9"/>
            <color indexed="81"/>
            <rFont val="Tahoma"/>
            <family val="2"/>
          </rPr>
          <t>Alle de udgifter i ikke kan finde før denne</t>
        </r>
      </text>
    </comment>
    <comment ref="AR4" authorId="0">
      <text>
        <r>
          <rPr>
            <b/>
            <sz val="9"/>
            <color indexed="81"/>
            <rFont val="Tahoma"/>
            <charset val="1"/>
          </rPr>
          <t>En streg betyder at det giver 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T4" authorId="0">
      <text>
        <r>
          <rPr>
            <b/>
            <sz val="9"/>
            <color indexed="81"/>
            <rFont val="Tahoma"/>
            <family val="2"/>
          </rPr>
          <t xml:space="preserve">Alle udgifter og indtægter der er  fra 2016 og som viser et driftsresultat for 2016
</t>
        </r>
      </text>
    </comment>
    <comment ref="AU4" authorId="0">
      <text>
        <r>
          <rPr>
            <b/>
            <sz val="9"/>
            <color indexed="81"/>
            <rFont val="Tahoma"/>
            <family val="2"/>
          </rPr>
          <t>Overfor  her står det absolutte resultat for Hjertemotion pr. dags sato inklusive jeres evt. startpenge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>John Jørgensen: her åbnes med de kontanter der var pr. 31. 12 2015 i kassererens boks!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John Jørgensen: her åbnes med de penge der var til rest fra 2015 i § 18 midler, sponsorpenge og overskud i Hjertemotions-projektet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John Jørgensen: her åbnes med den sum der er tilbage når §18 midler, sponsor-kroner og overskud hjertemotion er åbnet. Det er til drift.</t>
        </r>
      </text>
    </comment>
    <comment ref="AU5" authorId="0">
      <text>
        <r>
          <rPr>
            <b/>
            <sz val="9"/>
            <color indexed="81"/>
            <rFont val="Tahoma"/>
            <family val="2"/>
          </rPr>
          <t>Her bogfører i det beløb i havde til rest i Hjertemotion i 2015 eller det i er blevet tildelt ved opstarten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6" authorId="0">
      <text>
        <r>
          <rPr>
            <b/>
            <sz val="9"/>
            <color indexed="81"/>
            <rFont val="Tahoma"/>
            <family val="2"/>
          </rPr>
          <t>- stregen betyder 0 og viser at du har bogført rigtigt. 
Indtægter som plusbeløb i bank/kasse og som samme tal i minus i indtægtsarterne.
Udgifter som minus i bank/kasse og som samme tal i et plusbeløb under en af udgiftsarterne. Gælder hele vejen ned herunder.</t>
        </r>
      </text>
    </comment>
  </commentList>
</comments>
</file>

<file path=xl/comments2.xml><?xml version="1.0" encoding="utf-8"?>
<comments xmlns="http://schemas.openxmlformats.org/spreadsheetml/2006/main">
  <authors>
    <author>John Jørgensen</author>
  </authors>
  <commentList>
    <comment ref="B34" authorId="0">
      <text>
        <r>
          <rPr>
            <b/>
            <sz val="9"/>
            <color indexed="81"/>
            <rFont val="Tahoma"/>
            <family val="2"/>
          </rPr>
          <t>Alle
emner nedenfor er identiske med arterne på indtægtsområdet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Nedenfor er de faktisk bogførte indtægter pr. dags dato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Her kan I i januar indskrive de ind-tægts budgettal I kan formulere ud fra en realistisk vurdering indenfor alle arterne.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Alle
emner nedenfor er identiske med arterne på udgiftsområdet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Nedenfor er de faktisk bogførte udgifter pr. dags dato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9"/>
            <color indexed="81"/>
            <rFont val="Tahoma"/>
            <family val="2"/>
          </rPr>
          <t>Her kan I i januar indskrive de udgifts- budgettal I kan formulere ud fra en realistisk vurderin  indenfor alle udgiftsarter.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Tahoma"/>
            <family val="2"/>
          </rPr>
          <t>Summen af indtægter til dags dato - alle tal ovenfor er her lagt sammen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De samlede indtægter som gerne skal være det samme beløb som de samlede udgifter i budgettet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Her er årets interne driftsresultat - uden de beløb i åbnede kontoen med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Her er penge i havde i overskud fra året før</t>
        </r>
      </text>
    </comment>
    <comment ref="C53" authorId="0">
      <text>
        <r>
          <rPr>
            <b/>
            <sz val="9"/>
            <color indexed="81"/>
            <rFont val="Tahoma"/>
            <charset val="1"/>
          </rPr>
          <t xml:space="preserve">Her er åbnings-saldoen i kroner som i indførte fra resultatet for 2015. </t>
        </r>
      </text>
    </comment>
    <comment ref="B55" authorId="0">
      <text>
        <r>
          <rPr>
            <b/>
            <sz val="9"/>
            <color indexed="81"/>
            <rFont val="Tahoma"/>
            <family val="2"/>
          </rPr>
          <t>Dette beløb viser jeres samlede penge p.t. - altså summen af bankbeholdnigen og kontanterne</t>
        </r>
      </text>
    </comment>
    <comment ref="G60" authorId="0">
      <text>
        <r>
          <rPr>
            <b/>
            <sz val="9"/>
            <color indexed="81"/>
            <rFont val="Tahoma"/>
            <family val="2"/>
          </rPr>
          <t>Summen af udgifter til dags dato - alle tal ovenfor lagt sammen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color indexed="81"/>
            <rFont val="Tahoma"/>
            <family val="2"/>
          </rPr>
          <t>De samlede budget udgifter  som gerne skal være det samme beløb som de samlede indtægter i budgettet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Når du har modtaget bevillingsskrivelse i december kender du jeres tildelte beløb, dette skriver du her.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9"/>
            <color indexed="81"/>
            <rFont val="Tahoma"/>
            <family val="2"/>
          </rPr>
          <t>Dette beløb overføres fra bogføring 2016 og viser det trukne beløb i København.
Løn til instruktører og jeres indbetalinger bogføres fra 2016 også her og kan forstyrre denne visning undervejs. Men de to beløb skal jo gerne ende identiske ultimo året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color indexed="81"/>
            <rFont val="Tahoma"/>
            <family val="2"/>
          </rPr>
          <t>Dette beløb kan I hente i HF til resten af året, hvis I har brug for det.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<sst xmlns="http://schemas.openxmlformats.org/spreadsheetml/2006/main" count="303" uniqueCount="216">
  <si>
    <t>Saldoopgørelse</t>
  </si>
  <si>
    <t>Indtægter</t>
  </si>
  <si>
    <t>Udgifter</t>
  </si>
  <si>
    <t>§18 tilskud</t>
  </si>
  <si>
    <t>Sponsorindtægter</t>
  </si>
  <si>
    <t>I alt</t>
  </si>
  <si>
    <t xml:space="preserve">       </t>
  </si>
  <si>
    <t xml:space="preserve">      </t>
  </si>
  <si>
    <t xml:space="preserve">  </t>
  </si>
  <si>
    <t>Andre indtægter</t>
  </si>
  <si>
    <t>Kasserer</t>
  </si>
  <si>
    <t>Formand</t>
  </si>
  <si>
    <t>Sidste posteringsmulighed</t>
  </si>
  <si>
    <t>Åbning</t>
  </si>
  <si>
    <t>Bilag     Nr.</t>
  </si>
  <si>
    <t>Dato   (x/x/x)</t>
  </si>
  <si>
    <t>Bilagstekst</t>
  </si>
  <si>
    <t>Generalfor- samling</t>
  </si>
  <si>
    <t>Indtægter til dags dato</t>
  </si>
  <si>
    <t>Udgifter tildags  dato</t>
  </si>
  <si>
    <t>Pengene befinder sig i</t>
  </si>
  <si>
    <t>Kassebeholdningen med</t>
  </si>
  <si>
    <t>Årstal</t>
  </si>
  <si>
    <t>Køb af varer til videresalg</t>
  </si>
  <si>
    <t xml:space="preserve">Andre udgifter </t>
  </si>
  <si>
    <t>Aktivitetsindtægter</t>
  </si>
  <si>
    <t>Nytårsmarch</t>
  </si>
  <si>
    <t>Andre udgifter</t>
  </si>
  <si>
    <t xml:space="preserve"> Køb af varer til videresalg</t>
  </si>
  <si>
    <t>Har du som kasserer brug for flere rækker så indsæt flere rækker efter posteringsnummer 206 eller rettere række 206. Er du i tvivl kontakt John 29 28 84 54</t>
  </si>
  <si>
    <t>Varesalg</t>
  </si>
  <si>
    <t>Øvrige gaver og bidrag (-)</t>
  </si>
  <si>
    <t>Renteindtægter</t>
  </si>
  <si>
    <t>Udgifter til dags  dato</t>
  </si>
  <si>
    <t>Alle indtægtsformer i jeres økonomi, som i budgetansøgningen</t>
  </si>
  <si>
    <t>Alle andre typer aktiviteter</t>
  </si>
  <si>
    <t>Sponsor- indtægter (-)</t>
  </si>
  <si>
    <t>Kontrol- afstemning</t>
  </si>
  <si>
    <t>Skal være en streg ved OK</t>
  </si>
  <si>
    <t xml:space="preserve">Hjælperegnskab Hjertemotion </t>
  </si>
  <si>
    <t>UDSKRIVES IKKE MED BOGFØRING</t>
  </si>
  <si>
    <t>Antal stk.</t>
  </si>
  <si>
    <t>1.000 kr.</t>
  </si>
  <si>
    <t>500 kr.</t>
  </si>
  <si>
    <t>200 kr.</t>
  </si>
  <si>
    <t>100 kr.</t>
  </si>
  <si>
    <t>50 kr.</t>
  </si>
  <si>
    <t>20’ere</t>
  </si>
  <si>
    <t>10’ere</t>
  </si>
  <si>
    <t>5’ere</t>
  </si>
  <si>
    <t>2’ere</t>
  </si>
  <si>
    <t>1’ere</t>
  </si>
  <si>
    <t>0,50 øre</t>
  </si>
  <si>
    <t>Optalt i kassen i alt</t>
  </si>
  <si>
    <t>Kasseberegner</t>
  </si>
  <si>
    <t>Samlet sum i kassebeholdning</t>
  </si>
  <si>
    <t>SALDO</t>
  </si>
  <si>
    <t>Arrangement</t>
  </si>
  <si>
    <t>Skriv navn</t>
  </si>
  <si>
    <t>Samlede indtægter og udgifter</t>
  </si>
  <si>
    <t xml:space="preserve">Bilag  </t>
  </si>
  <si>
    <t>Bilag</t>
  </si>
  <si>
    <t>§ 18 midler</t>
  </si>
  <si>
    <t>Motionsarran-gementer</t>
  </si>
  <si>
    <t>Motionsarrangementer</t>
  </si>
  <si>
    <t>Tilbage af årets tildeling</t>
  </si>
  <si>
    <t>Bestyrelsesmøder</t>
  </si>
  <si>
    <t>Bestyrelses-møder</t>
  </si>
  <si>
    <t>Hjertestart-kursus ell. DVD-visning</t>
  </si>
  <si>
    <t>Kampagner fra HF</t>
  </si>
  <si>
    <t xml:space="preserve">Projekt Hjertemotion </t>
  </si>
  <si>
    <t>Campusdag DK-CAMP</t>
  </si>
  <si>
    <t>Transport &amp; kørsel  (km)</t>
  </si>
  <si>
    <t>Projekt Hjertemotion</t>
  </si>
  <si>
    <t>Hjertestartkursus ell. DVD-visning</t>
  </si>
  <si>
    <t>Generalforsamling</t>
  </si>
  <si>
    <t xml:space="preserve"> Transport og kørsel (km)</t>
  </si>
  <si>
    <t xml:space="preserve"> Tilskud til drift fra Hjerteforeningen</t>
  </si>
  <si>
    <t>I banken med</t>
  </si>
  <si>
    <t>"Titel"</t>
  </si>
  <si>
    <t>Lokalkomité</t>
  </si>
  <si>
    <t>Trukket fra jeres konto i HF</t>
  </si>
  <si>
    <t>Saldo midler Hjertemotion</t>
  </si>
  <si>
    <t>Selvvalgt skriv &amp; erstat</t>
  </si>
  <si>
    <t>Åbningssaldo 1. januar 2016</t>
  </si>
  <si>
    <t>Forskel i 2016 til dags dato</t>
  </si>
  <si>
    <t>Årsregnskab 2016</t>
  </si>
  <si>
    <t>Dato (x/x/x)</t>
  </si>
  <si>
    <t>Dato  (x/x/x)</t>
  </si>
  <si>
    <t>Sponsormidler</t>
  </si>
  <si>
    <t>Sponsors navn</t>
  </si>
  <si>
    <t>Indtægter skrevet som et minusbeløb øger saldoen</t>
  </si>
  <si>
    <t>Udgifter skrevet som et plusbeløb mindsker saldoen</t>
  </si>
  <si>
    <t>Åbning  med restbeløbet fra 2015</t>
  </si>
  <si>
    <t>eller helt nye projektmidlerher i 2016</t>
  </si>
  <si>
    <t xml:space="preserve">Når du har bogført inde i kolonnerne i Kasseregnskabet, skal </t>
  </si>
  <si>
    <t xml:space="preserve">du skrive indtægter og udgifter en ekstra gang herude, for at </t>
  </si>
  <si>
    <t>a jourføre jeres økonomiske situation for Hjertemotion</t>
  </si>
  <si>
    <t>"Saldo midler Hjertemotion" er jeres samlede midler i dag</t>
  </si>
  <si>
    <t>Cellen ovenover "Indtægter Udgifter i Året" viser jeres</t>
  </si>
  <si>
    <t xml:space="preserve">økonomiske regnskab for indeværende år uafhængig af jeres </t>
  </si>
  <si>
    <t>start kapital eller overskud fra 2015</t>
  </si>
  <si>
    <t xml:space="preserve">Midler(-) til projekter ex. Hjertemotion </t>
  </si>
  <si>
    <t>Foredrag</t>
  </si>
  <si>
    <t>Kost arr. eller kost akt.</t>
  </si>
  <si>
    <t>Telefon og netopkobling</t>
  </si>
  <si>
    <t>Julearr. &amp; sommerfest</t>
  </si>
  <si>
    <t>Porto</t>
  </si>
  <si>
    <t>Trykning af foldere eller program</t>
  </si>
  <si>
    <t>Kontorhold</t>
  </si>
  <si>
    <t>Gaver til forsk. Anledninger</t>
  </si>
  <si>
    <t xml:space="preserve">Hjertecafeer </t>
  </si>
  <si>
    <t xml:space="preserve">Alle typer annoncer </t>
  </si>
  <si>
    <t>Indtægter i kroner</t>
  </si>
  <si>
    <t>Budget</t>
  </si>
  <si>
    <t>Udgifter i kroner</t>
  </si>
  <si>
    <t>Bogført</t>
  </si>
  <si>
    <t>Det ovenstående lille system anvendes til at</t>
  </si>
  <si>
    <t xml:space="preserve">Du skal skrive jeres tildelte beløb for 2016, </t>
  </si>
  <si>
    <t>se status på kontoen i Hjerteforeningen.</t>
  </si>
  <si>
    <t xml:space="preserve">Regnskabets rigtighed bekræftes: </t>
  </si>
  <si>
    <t>Dato</t>
  </si>
  <si>
    <t>Resten af bestyrelsen:</t>
  </si>
  <si>
    <t>Der vedlægges dokumentation i form af bilag, kontoudtog m.m.</t>
  </si>
  <si>
    <t xml:space="preserve"> Projekt Hjertemotion delttager bet.</t>
  </si>
  <si>
    <t xml:space="preserve"> Midler projekter fra Hjertefor.</t>
  </si>
  <si>
    <t>Landsindsamlingen</t>
  </si>
  <si>
    <t xml:space="preserve"> Julearr. &amp; sommerfest</t>
  </si>
  <si>
    <t xml:space="preserve"> Alle typer annoncer</t>
  </si>
  <si>
    <t xml:space="preserve"> Porto</t>
  </si>
  <si>
    <t xml:space="preserve"> Trykning foldere, program m.m.</t>
  </si>
  <si>
    <t xml:space="preserve"> Kontorhold</t>
  </si>
  <si>
    <t>Gaver og bidrag</t>
  </si>
  <si>
    <t>Kost arr. eller aktiviteter</t>
  </si>
  <si>
    <t>Landsind-samlingen 2016</t>
  </si>
  <si>
    <t xml:space="preserve">Præcis bilagstekst </t>
  </si>
  <si>
    <t>Kasseregnskab og bogføring for 2016</t>
  </si>
  <si>
    <t>Beholdning pr. dags dato</t>
  </si>
  <si>
    <t>Kommunens navn - skriv &amp; erstat</t>
  </si>
  <si>
    <t>Tildelt beløb fra HF til  drift i 2016</t>
  </si>
  <si>
    <t>Beløb Dk. KR</t>
  </si>
  <si>
    <t>så udregnes jeres restbeløb efter bogføring</t>
  </si>
  <si>
    <t>Kontanter</t>
  </si>
  <si>
    <t>Bankkonto i alt</t>
  </si>
  <si>
    <t>Indtægter eller udgifter i året</t>
  </si>
  <si>
    <t xml:space="preserve">§ 18 midler Sponsor kr. Projekt kr. </t>
  </si>
  <si>
    <t>Kassen med kontanter</t>
  </si>
  <si>
    <t>Alle andre posteringer   - til drift</t>
  </si>
  <si>
    <t>Alle udgiftsformer i jeres økonomi,  som  i budgetansøgningen - Alle udgiftsformer i jeres økonomi,  som  i budgetansøgningen - Alle udgiftsformer i jeres økonomi,  som  i budgetansøgningen</t>
  </si>
  <si>
    <t>Indsend venligst hele regnskabsmappen her til økonomiafdelingen senest 15. marts 2017</t>
  </si>
  <si>
    <t>Alle bilag sendes pr. post eller scannes ind og sendes som en vedhæftet fil.</t>
  </si>
  <si>
    <t>Den skal sendes til regnskab@hjerteforeningen.dk med emnet -  "Kommunenavn" lokalkomité Årsregnskab 2016.</t>
  </si>
  <si>
    <t>Projekt Hjertemotion del.tag.bet. (-)</t>
  </si>
  <si>
    <t>Varesalg (-)</t>
  </si>
  <si>
    <t>Tilskud til drift fra Hjertefor.     (-)</t>
  </si>
  <si>
    <t xml:space="preserve"> Gaver til forskellige anledninger</t>
  </si>
  <si>
    <t>§18 tilskud (-)</t>
  </si>
  <si>
    <t>Renteind-      tægter (-)</t>
  </si>
  <si>
    <t>Selvvalgt          Skriv &amp; erstat</t>
  </si>
  <si>
    <t>Aktiviteter &amp; Arrangementer     Indtægter (-)</t>
  </si>
  <si>
    <t>Ole Sommer</t>
  </si>
  <si>
    <t>Allerød Lokalkomite</t>
  </si>
  <si>
    <t>Udlæg fra Grete - blåbær til nytårsmarsh</t>
  </si>
  <si>
    <t>Fortykkelsesmiddel - generalforsamling</t>
  </si>
  <si>
    <t>Vin til foredragsholder på generalforsamlingen</t>
  </si>
  <si>
    <t>Diverse køb i Kvickly - generalforsamling</t>
  </si>
  <si>
    <t>INCO køb til buffet på generalforsamling</t>
  </si>
  <si>
    <t>Frugt til brug for generalforsamling</t>
  </si>
  <si>
    <t>Brød til generalforsamling</t>
  </si>
  <si>
    <t>Salat til generalforsamlingen</t>
  </si>
  <si>
    <t>Æggesalat til generalforsamling</t>
  </si>
  <si>
    <t>Honorar til foredragsholder på generalforsamling</t>
  </si>
  <si>
    <t>Honorar til musiker på generalforsamling</t>
  </si>
  <si>
    <t>Bankgebyr</t>
  </si>
  <si>
    <t>Gebyr til Handelsbanken</t>
  </si>
  <si>
    <t>Bankgebyr - Kortgebyr Visa/dankort</t>
  </si>
  <si>
    <t>§ 18 midler fra Allerød Kommune</t>
  </si>
  <si>
    <t>Printer blæk</t>
  </si>
  <si>
    <t>Rejsegodtgørelse til regionsmøde</t>
  </si>
  <si>
    <t>Pengekasse</t>
  </si>
  <si>
    <t>Forplejning landsindsamling</t>
  </si>
  <si>
    <t>Bevilling fra Hjerteforeningen</t>
  </si>
  <si>
    <t>Vin til sommerfest 2/9-16</t>
  </si>
  <si>
    <t>Vand til Aktiv fritid</t>
  </si>
  <si>
    <t>Batterier til Aktiv fritid</t>
  </si>
  <si>
    <t>Vin til reparatør for Aktiv fritid</t>
  </si>
  <si>
    <t>Folder for foreningens kommende aktiviteter</t>
  </si>
  <si>
    <t>Kørsel i forb. med Hjertebil for Aktiv fritid</t>
  </si>
  <si>
    <t>Annoncer i Allerød Nyt i forb. Aktiv fritid og Hjertekurs</t>
  </si>
  <si>
    <t>Annonce i Allerød Nyt i forb. m Landsindsamlingen</t>
  </si>
  <si>
    <t>Annonce i Allerød Nyt i forb. m Hjertestart og Motions</t>
  </si>
  <si>
    <t>Kaffe og servietter til sommerfest 2/9-2016</t>
  </si>
  <si>
    <t>Mad til sommerfest 2-9-2016</t>
  </si>
  <si>
    <t>Taxa i forb. m. sommerfest 2/9-2016</t>
  </si>
  <si>
    <t>Toner, brevordner, papir</t>
  </si>
  <si>
    <t>Allerød</t>
  </si>
  <si>
    <t>Reservation fra 2015 for annoncer til nytårsmarch</t>
  </si>
  <si>
    <t>Annoncer i Allerød Nyt i forb. m Hjertestop og Motion</t>
  </si>
  <si>
    <t>Printertoner</t>
  </si>
  <si>
    <t>Befordring i forb. m. genoptræningsmøde</t>
  </si>
  <si>
    <t>Annonce i forb. m. aftenhsmøde om hjertemotion</t>
  </si>
  <si>
    <t>Beløb for årets mødekaffe udbetalt til Lene</t>
  </si>
  <si>
    <t>22-16-2016</t>
  </si>
  <si>
    <t>Salg af 40 stk julekalendre á kr. 40,00</t>
  </si>
  <si>
    <t>Salg af julekalendre</t>
  </si>
  <si>
    <t>Julekalendre aftegnet m. Børnehjælpefonden</t>
  </si>
  <si>
    <t>Annonce Nytårsmarch - kr. 2.327,50 betales i 2017</t>
  </si>
  <si>
    <t>Blåbærsuppe i forbindelse med Nytårsmarch 2017</t>
  </si>
  <si>
    <t>Div. bankbilag</t>
  </si>
  <si>
    <t>3xhjertestarter fra Leif Petersen, Susanne Kladov</t>
  </si>
  <si>
    <t>Bemæk bilag 63 "Annonce for Nytårsmarch": Beløbet kr. 2.327,50 er faktureret i 2016, men da beløbet først betales i 2017 overføres udgiften til dette år.</t>
  </si>
  <si>
    <t>Banksoldoen for 2016 er derfor tilsvarende kr. 2.327,50 højere end der ligger faktaraer for.</t>
  </si>
  <si>
    <t>Merchandising og småmaterialer solgt i 2016</t>
  </si>
  <si>
    <t>Regnskabsbilag 1 - 65</t>
  </si>
  <si>
    <t>Bemærk bilag 61 "Julekalendre aftegnet m. Børnehjælpefonden": Beløbet på kr. 1.600,- er indsat på Børnehjælpefondens konto den 23.12.2016.</t>
  </si>
  <si>
    <t>Bemærk at § 18 midler bevilget i 2016, løber frem til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</si>
</sst>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(* #,##0.00_);_(* \(#,##0.00\);_(* &quot;-&quot;??_);_(@_)"/>
    <numFmt numFmtId="165" formatCode="#,##0.0"/>
  </numFmts>
  <fonts count="3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3"/>
      <name val="Arial"/>
      <family val="2"/>
    </font>
    <font>
      <sz val="14"/>
      <name val="Calibri"/>
      <family val="2"/>
    </font>
    <font>
      <b/>
      <sz val="20"/>
      <name val="Arial"/>
      <family val="2"/>
    </font>
    <font>
      <b/>
      <sz val="15"/>
      <name val="Calibri"/>
      <family val="2"/>
    </font>
    <font>
      <sz val="15"/>
      <name val="Calibri"/>
      <family val="2"/>
    </font>
    <font>
      <sz val="10"/>
      <name val="Arial"/>
    </font>
    <font>
      <sz val="14"/>
      <name val="Arial"/>
      <family val="2"/>
    </font>
    <font>
      <b/>
      <sz val="16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164" fontId="4" fillId="0" borderId="0" xfId="1" applyFont="1" applyBorder="1" applyProtection="1">
      <protection locked="0"/>
    </xf>
    <xf numFmtId="164" fontId="0" fillId="0" borderId="0" xfId="1" applyFont="1" applyProtection="1">
      <protection locked="0"/>
    </xf>
    <xf numFmtId="0" fontId="0" fillId="0" borderId="0" xfId="0" applyProtection="1"/>
    <xf numFmtId="164" fontId="0" fillId="0" borderId="1" xfId="1" applyFont="1" applyBorder="1" applyProtection="1"/>
    <xf numFmtId="164" fontId="3" fillId="0" borderId="1" xfId="1" applyFont="1" applyBorder="1" applyProtection="1"/>
    <xf numFmtId="4" fontId="8" fillId="0" borderId="0" xfId="0" applyNumberFormat="1" applyFont="1" applyBorder="1" applyProtection="1"/>
    <xf numFmtId="164" fontId="9" fillId="0" borderId="0" xfId="1" applyFont="1" applyBorder="1" applyProtection="1"/>
    <xf numFmtId="0" fontId="8" fillId="0" borderId="0" xfId="0" applyFont="1" applyAlignment="1" applyProtection="1">
      <alignment vertical="center"/>
    </xf>
    <xf numFmtId="49" fontId="0" fillId="0" borderId="0" xfId="0" applyNumberFormat="1" applyProtection="1">
      <protection locked="0"/>
    </xf>
    <xf numFmtId="4" fontId="0" fillId="0" borderId="0" xfId="1" applyNumberFormat="1" applyFont="1" applyProtection="1">
      <protection locked="0"/>
    </xf>
    <xf numFmtId="164" fontId="6" fillId="0" borderId="0" xfId="1" applyFont="1" applyBorder="1" applyProtection="1">
      <protection locked="0"/>
    </xf>
    <xf numFmtId="164" fontId="0" fillId="0" borderId="0" xfId="1" applyFont="1" applyBorder="1" applyProtection="1">
      <protection locked="0"/>
    </xf>
    <xf numFmtId="43" fontId="0" fillId="0" borderId="0" xfId="0" applyNumberFormat="1" applyProtection="1">
      <protection locked="0"/>
    </xf>
    <xf numFmtId="164" fontId="3" fillId="0" borderId="0" xfId="1" applyFont="1" applyBorder="1" applyProtection="1">
      <protection locked="0"/>
    </xf>
    <xf numFmtId="0" fontId="3" fillId="0" borderId="1" xfId="0" applyFont="1" applyBorder="1" applyProtection="1"/>
    <xf numFmtId="4" fontId="5" fillId="2" borderId="0" xfId="1" applyNumberFormat="1" applyFont="1" applyFill="1" applyBorder="1" applyProtection="1">
      <protection locked="0"/>
    </xf>
    <xf numFmtId="4" fontId="5" fillId="2" borderId="0" xfId="1" applyNumberFormat="1" applyFont="1" applyFill="1" applyProtection="1">
      <protection locked="0"/>
    </xf>
    <xf numFmtId="164" fontId="5" fillId="0" borderId="0" xfId="1" applyFont="1" applyFill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164" fontId="3" fillId="0" borderId="1" xfId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Protection="1"/>
    <xf numFmtId="164" fontId="4" fillId="3" borderId="1" xfId="1" applyNumberFormat="1" applyFont="1" applyFill="1" applyBorder="1" applyProtection="1"/>
    <xf numFmtId="4" fontId="4" fillId="3" borderId="1" xfId="1" applyNumberFormat="1" applyFont="1" applyFill="1" applyBorder="1" applyAlignment="1" applyProtection="1"/>
    <xf numFmtId="164" fontId="4" fillId="3" borderId="1" xfId="1" applyFont="1" applyFill="1" applyBorder="1" applyAlignment="1" applyProtection="1"/>
    <xf numFmtId="14" fontId="3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164" fontId="0" fillId="0" borderId="1" xfId="1" applyFont="1" applyBorder="1" applyProtection="1">
      <protection locked="0"/>
    </xf>
    <xf numFmtId="4" fontId="17" fillId="2" borderId="0" xfId="1" applyNumberFormat="1" applyFont="1" applyFill="1" applyProtection="1">
      <protection locked="0"/>
    </xf>
    <xf numFmtId="0" fontId="3" fillId="4" borderId="2" xfId="0" applyFont="1" applyFill="1" applyBorder="1" applyAlignment="1" applyProtection="1">
      <alignment vertical="center"/>
    </xf>
    <xf numFmtId="0" fontId="0" fillId="4" borderId="3" xfId="0" applyFill="1" applyBorder="1" applyAlignment="1" applyProtection="1"/>
    <xf numFmtId="0" fontId="0" fillId="5" borderId="3" xfId="0" applyFill="1" applyBorder="1" applyAlignment="1" applyProtection="1"/>
    <xf numFmtId="0" fontId="0" fillId="5" borderId="3" xfId="0" applyFill="1" applyBorder="1" applyProtection="1"/>
    <xf numFmtId="4" fontId="17" fillId="5" borderId="4" xfId="1" applyNumberFormat="1" applyFont="1" applyFill="1" applyBorder="1" applyProtection="1"/>
    <xf numFmtId="164" fontId="0" fillId="0" borderId="0" xfId="1" applyFont="1" applyFill="1" applyProtection="1">
      <protection locked="0"/>
    </xf>
    <xf numFmtId="0" fontId="3" fillId="0" borderId="1" xfId="0" applyFont="1" applyBorder="1" applyAlignment="1" applyProtection="1">
      <alignment horizontal="left"/>
    </xf>
    <xf numFmtId="164" fontId="6" fillId="3" borderId="1" xfId="1" applyFont="1" applyFill="1" applyBorder="1" applyProtection="1"/>
    <xf numFmtId="164" fontId="4" fillId="3" borderId="1" xfId="1" applyFont="1" applyFill="1" applyBorder="1" applyProtection="1"/>
    <xf numFmtId="0" fontId="9" fillId="5" borderId="1" xfId="0" applyFont="1" applyFill="1" applyBorder="1" applyAlignment="1" applyProtection="1">
      <alignment horizontal="center"/>
    </xf>
    <xf numFmtId="0" fontId="8" fillId="5" borderId="1" xfId="0" applyFont="1" applyFill="1" applyBorder="1" applyAlignment="1" applyProtection="1">
      <alignment wrapText="1"/>
    </xf>
    <xf numFmtId="14" fontId="8" fillId="5" borderId="1" xfId="0" applyNumberFormat="1" applyFont="1" applyFill="1" applyBorder="1" applyAlignment="1" applyProtection="1">
      <alignment horizontal="center"/>
    </xf>
    <xf numFmtId="0" fontId="9" fillId="5" borderId="1" xfId="0" applyFont="1" applyFill="1" applyBorder="1" applyAlignment="1" applyProtection="1">
      <alignment horizontal="center" vertical="center" wrapText="1"/>
    </xf>
    <xf numFmtId="49" fontId="13" fillId="5" borderId="1" xfId="0" applyNumberFormat="1" applyFont="1" applyFill="1" applyBorder="1" applyAlignment="1" applyProtection="1">
      <alignment horizontal="center" vertical="center" wrapText="1"/>
    </xf>
    <xf numFmtId="14" fontId="9" fillId="5" borderId="1" xfId="0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left"/>
    </xf>
    <xf numFmtId="164" fontId="4" fillId="0" borderId="1" xfId="1" applyFont="1" applyBorder="1" applyProtection="1"/>
    <xf numFmtId="0" fontId="0" fillId="0" borderId="0" xfId="0" applyAlignment="1" applyProtection="1">
      <alignment horizontal="center"/>
      <protection locked="0"/>
    </xf>
    <xf numFmtId="4" fontId="9" fillId="4" borderId="1" xfId="2" applyNumberFormat="1" applyFont="1" applyFill="1" applyBorder="1" applyAlignment="1" applyProtection="1"/>
    <xf numFmtId="0" fontId="12" fillId="4" borderId="1" xfId="0" applyFont="1" applyFill="1" applyBorder="1" applyAlignment="1" applyProtection="1">
      <alignment horizontal="center"/>
    </xf>
    <xf numFmtId="4" fontId="6" fillId="4" borderId="1" xfId="2" applyNumberFormat="1" applyFont="1" applyFill="1" applyBorder="1" applyAlignment="1" applyProtection="1">
      <alignment horizontal="center" vertical="center" wrapText="1"/>
    </xf>
    <xf numFmtId="164" fontId="3" fillId="0" borderId="5" xfId="1" applyFont="1" applyBorder="1" applyProtection="1"/>
    <xf numFmtId="164" fontId="3" fillId="0" borderId="6" xfId="1" applyFont="1" applyBorder="1" applyProtection="1"/>
    <xf numFmtId="164" fontId="3" fillId="0" borderId="7" xfId="1" applyFont="1" applyBorder="1" applyProtection="1"/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Alignment="1" applyProtection="1">
      <alignment horizontal="center"/>
      <protection locked="0"/>
    </xf>
    <xf numFmtId="14" fontId="3" fillId="6" borderId="1" xfId="0" applyNumberFormat="1" applyFont="1" applyFill="1" applyBorder="1" applyAlignment="1" applyProtection="1">
      <alignment horizontal="center"/>
    </xf>
    <xf numFmtId="49" fontId="3" fillId="6" borderId="1" xfId="0" applyNumberFormat="1" applyFont="1" applyFill="1" applyBorder="1" applyAlignment="1" applyProtection="1">
      <alignment horizontal="left"/>
    </xf>
    <xf numFmtId="4" fontId="4" fillId="6" borderId="1" xfId="2" applyNumberFormat="1" applyFont="1" applyFill="1" applyBorder="1" applyProtection="1"/>
    <xf numFmtId="4" fontId="12" fillId="4" borderId="1" xfId="0" applyNumberFormat="1" applyFont="1" applyFill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3" fillId="4" borderId="3" xfId="0" applyFont="1" applyFill="1" applyBorder="1" applyAlignment="1" applyProtection="1">
      <alignment vertical="center"/>
    </xf>
    <xf numFmtId="14" fontId="9" fillId="5" borderId="1" xfId="0" applyNumberFormat="1" applyFont="1" applyFill="1" applyBorder="1" applyAlignment="1" applyProtection="1">
      <alignment horizontal="center" vertical="center" wrapText="1"/>
    </xf>
    <xf numFmtId="4" fontId="8" fillId="5" borderId="1" xfId="2" applyNumberFormat="1" applyFont="1" applyFill="1" applyBorder="1" applyProtection="1">
      <protection locked="0"/>
    </xf>
    <xf numFmtId="14" fontId="20" fillId="5" borderId="1" xfId="0" applyNumberFormat="1" applyFont="1" applyFill="1" applyBorder="1" applyAlignment="1" applyProtection="1">
      <alignment horizontal="center" vertical="center" wrapText="1"/>
    </xf>
    <xf numFmtId="165" fontId="18" fillId="7" borderId="8" xfId="0" applyNumberFormat="1" applyFont="1" applyFill="1" applyBorder="1" applyAlignment="1" applyProtection="1">
      <alignment horizontal="center" vertical="center" wrapText="1"/>
    </xf>
    <xf numFmtId="0" fontId="18" fillId="7" borderId="9" xfId="0" applyFont="1" applyFill="1" applyBorder="1" applyAlignment="1" applyProtection="1">
      <alignment vertical="center" wrapText="1"/>
    </xf>
    <xf numFmtId="0" fontId="18" fillId="7" borderId="8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 applyProtection="1">
      <alignment horizontal="center"/>
      <protection locked="0"/>
    </xf>
    <xf numFmtId="14" fontId="12" fillId="5" borderId="1" xfId="0" applyNumberFormat="1" applyFont="1" applyFill="1" applyBorder="1" applyAlignment="1" applyProtection="1">
      <alignment horizontal="center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3" fontId="21" fillId="5" borderId="8" xfId="0" applyNumberFormat="1" applyFont="1" applyFill="1" applyBorder="1" applyAlignment="1" applyProtection="1">
      <alignment horizontal="center" vertical="center" wrapText="1"/>
    </xf>
    <xf numFmtId="165" fontId="21" fillId="5" borderId="8" xfId="0" applyNumberFormat="1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vertical="center" wrapText="1"/>
    </xf>
    <xf numFmtId="0" fontId="23" fillId="5" borderId="10" xfId="0" applyFont="1" applyFill="1" applyBorder="1" applyAlignment="1" applyProtection="1">
      <alignment vertical="center" wrapText="1"/>
    </xf>
    <xf numFmtId="0" fontId="23" fillId="5" borderId="11" xfId="0" applyFont="1" applyFill="1" applyBorder="1" applyAlignment="1" applyProtection="1">
      <alignment horizontal="center" vertical="center" wrapText="1"/>
    </xf>
    <xf numFmtId="0" fontId="24" fillId="5" borderId="9" xfId="0" applyFont="1" applyFill="1" applyBorder="1" applyAlignment="1" applyProtection="1">
      <alignment vertical="center" wrapText="1"/>
    </xf>
    <xf numFmtId="0" fontId="23" fillId="5" borderId="8" xfId="0" applyFont="1" applyFill="1" applyBorder="1" applyAlignment="1" applyProtection="1">
      <alignment horizontal="center" vertical="center" wrapText="1"/>
    </xf>
    <xf numFmtId="4" fontId="17" fillId="2" borderId="0" xfId="1" applyNumberFormat="1" applyFont="1" applyFill="1" applyBorder="1" applyProtection="1">
      <protection locked="0"/>
    </xf>
    <xf numFmtId="4" fontId="35" fillId="2" borderId="0" xfId="1" applyNumberFormat="1" applyFont="1" applyFill="1" applyBorder="1" applyProtection="1">
      <protection locked="0"/>
    </xf>
    <xf numFmtId="4" fontId="4" fillId="2" borderId="0" xfId="1" applyNumberFormat="1" applyFont="1" applyFill="1" applyBorder="1" applyAlignment="1" applyProtection="1">
      <protection locked="0"/>
    </xf>
    <xf numFmtId="4" fontId="4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36" fillId="2" borderId="0" xfId="1" applyNumberFormat="1" applyFont="1" applyFill="1" applyBorder="1" applyProtection="1">
      <protection locked="0"/>
    </xf>
    <xf numFmtId="164" fontId="15" fillId="2" borderId="0" xfId="1" applyNumberFormat="1" applyFont="1" applyFill="1" applyBorder="1" applyProtection="1">
      <protection locked="0"/>
    </xf>
    <xf numFmtId="164" fontId="3" fillId="0" borderId="1" xfId="1" applyFont="1" applyFill="1" applyBorder="1" applyProtection="1">
      <protection locked="0"/>
    </xf>
    <xf numFmtId="164" fontId="5" fillId="8" borderId="1" xfId="1" applyFont="1" applyFill="1" applyBorder="1" applyProtection="1">
      <protection locked="0"/>
    </xf>
    <xf numFmtId="164" fontId="4" fillId="9" borderId="1" xfId="0" applyNumberFormat="1" applyFont="1" applyFill="1" applyBorder="1" applyProtection="1"/>
    <xf numFmtId="164" fontId="4" fillId="10" borderId="1" xfId="0" applyNumberFormat="1" applyFont="1" applyFill="1" applyBorder="1" applyAlignment="1" applyProtection="1">
      <alignment vertical="center"/>
    </xf>
    <xf numFmtId="164" fontId="8" fillId="0" borderId="0" xfId="1" applyFont="1" applyBorder="1" applyProtection="1"/>
    <xf numFmtId="0" fontId="2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Protection="1"/>
    <xf numFmtId="164" fontId="6" fillId="4" borderId="1" xfId="1" applyFont="1" applyFill="1" applyBorder="1" applyProtection="1"/>
    <xf numFmtId="0" fontId="6" fillId="4" borderId="1" xfId="0" applyFont="1" applyFill="1" applyBorder="1" applyAlignment="1" applyProtection="1">
      <alignment horizontal="center"/>
    </xf>
    <xf numFmtId="0" fontId="4" fillId="11" borderId="1" xfId="0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164" fontId="4" fillId="3" borderId="1" xfId="1" applyFont="1" applyFill="1" applyBorder="1" applyProtection="1">
      <protection locked="0"/>
    </xf>
    <xf numFmtId="4" fontId="8" fillId="0" borderId="0" xfId="0" applyNumberFormat="1" applyFont="1" applyBorder="1" applyProtection="1">
      <protection locked="0"/>
    </xf>
    <xf numFmtId="164" fontId="9" fillId="0" borderId="0" xfId="1" applyFont="1" applyBorder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0" fillId="0" borderId="12" xfId="0" applyBorder="1" applyProtection="1"/>
    <xf numFmtId="0" fontId="0" fillId="0" borderId="13" xfId="0" applyBorder="1" applyProtection="1"/>
    <xf numFmtId="0" fontId="0" fillId="0" borderId="8" xfId="0" applyBorder="1" applyProtection="1"/>
    <xf numFmtId="0" fontId="3" fillId="0" borderId="0" xfId="0" applyFont="1" applyProtection="1"/>
    <xf numFmtId="164" fontId="4" fillId="8" borderId="0" xfId="1" applyFont="1" applyFill="1" applyProtection="1">
      <protection locked="0"/>
    </xf>
    <xf numFmtId="164" fontId="5" fillId="8" borderId="0" xfId="1" applyFont="1" applyFill="1" applyProtection="1">
      <protection locked="0"/>
    </xf>
    <xf numFmtId="164" fontId="25" fillId="8" borderId="0" xfId="1" applyFont="1" applyFill="1" applyProtection="1">
      <protection locked="0"/>
    </xf>
    <xf numFmtId="164" fontId="4" fillId="0" borderId="0" xfId="1" applyFont="1" applyProtection="1">
      <protection locked="0"/>
    </xf>
    <xf numFmtId="164" fontId="4" fillId="10" borderId="0" xfId="1" applyFont="1" applyFill="1" applyProtection="1">
      <protection locked="0"/>
    </xf>
    <xf numFmtId="164" fontId="25" fillId="10" borderId="0" xfId="1" applyFont="1" applyFill="1" applyProtection="1">
      <protection locked="0"/>
    </xf>
    <xf numFmtId="164" fontId="4" fillId="9" borderId="0" xfId="1" applyFont="1" applyFill="1" applyProtection="1">
      <protection locked="0"/>
    </xf>
    <xf numFmtId="164" fontId="25" fillId="9" borderId="0" xfId="1" applyFont="1" applyFill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164" fontId="4" fillId="3" borderId="14" xfId="1" applyFont="1" applyFill="1" applyBorder="1" applyProtection="1"/>
    <xf numFmtId="4" fontId="3" fillId="2" borderId="1" xfId="0" applyNumberFormat="1" applyFont="1" applyFill="1" applyBorder="1" applyProtection="1"/>
    <xf numFmtId="4" fontId="3" fillId="2" borderId="1" xfId="0" quotePrefix="1" applyNumberFormat="1" applyFont="1" applyFill="1" applyBorder="1" applyProtection="1"/>
    <xf numFmtId="14" fontId="8" fillId="5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Protection="1"/>
    <xf numFmtId="164" fontId="4" fillId="0" borderId="0" xfId="1" applyFont="1" applyFill="1" applyBorder="1" applyAlignment="1" applyProtection="1">
      <alignment horizontal="left"/>
    </xf>
    <xf numFmtId="0" fontId="27" fillId="5" borderId="11" xfId="0" applyFont="1" applyFill="1" applyBorder="1" applyAlignment="1" applyProtection="1">
      <alignment horizontal="center" vertical="center" wrapText="1"/>
    </xf>
    <xf numFmtId="164" fontId="3" fillId="3" borderId="1" xfId="1" applyFont="1" applyFill="1" applyBorder="1" applyProtection="1">
      <protection locked="0"/>
    </xf>
    <xf numFmtId="164" fontId="3" fillId="0" borderId="1" xfId="2" applyFont="1" applyFill="1" applyBorder="1" applyProtection="1">
      <protection locked="0"/>
    </xf>
    <xf numFmtId="164" fontId="0" fillId="0" borderId="1" xfId="2" applyFont="1" applyBorder="1" applyProtection="1">
      <protection locked="0"/>
    </xf>
    <xf numFmtId="0" fontId="37" fillId="12" borderId="1" xfId="0" applyFont="1" applyFill="1" applyBorder="1" applyAlignment="1" applyProtection="1">
      <alignment horizontal="center" vertical="center"/>
    </xf>
    <xf numFmtId="0" fontId="38" fillId="12" borderId="1" xfId="0" applyFont="1" applyFill="1" applyBorder="1" applyAlignment="1" applyProtection="1">
      <alignment horizontal="center" vertical="center" wrapText="1"/>
    </xf>
    <xf numFmtId="4" fontId="6" fillId="3" borderId="4" xfId="1" applyNumberFormat="1" applyFont="1" applyFill="1" applyBorder="1" applyAlignment="1" applyProtection="1">
      <alignment horizontal="center" vertical="center"/>
    </xf>
    <xf numFmtId="4" fontId="6" fillId="3" borderId="1" xfId="1" applyNumberFormat="1" applyFont="1" applyFill="1" applyBorder="1" applyAlignment="1" applyProtection="1">
      <alignment horizontal="center" vertical="center"/>
    </xf>
    <xf numFmtId="4" fontId="6" fillId="11" borderId="1" xfId="1" applyNumberFormat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center" vertical="center" wrapText="1"/>
    </xf>
    <xf numFmtId="0" fontId="33" fillId="3" borderId="1" xfId="0" applyFont="1" applyFill="1" applyBorder="1" applyAlignment="1" applyProtection="1">
      <alignment vertical="center" wrapText="1"/>
    </xf>
    <xf numFmtId="0" fontId="3" fillId="11" borderId="1" xfId="0" applyFont="1" applyFill="1" applyBorder="1" applyProtection="1"/>
    <xf numFmtId="0" fontId="9" fillId="2" borderId="1" xfId="0" applyFont="1" applyFill="1" applyBorder="1" applyAlignment="1" applyProtection="1">
      <alignment horizontal="center" vertical="center"/>
      <protection locked="0"/>
    </xf>
    <xf numFmtId="4" fontId="20" fillId="6" borderId="4" xfId="1" applyNumberFormat="1" applyFont="1" applyFill="1" applyBorder="1" applyAlignment="1" applyProtection="1">
      <alignment horizontal="center" vertical="center" wrapText="1"/>
    </xf>
    <xf numFmtId="4" fontId="20" fillId="6" borderId="4" xfId="1" applyNumberFormat="1" applyFont="1" applyFill="1" applyBorder="1" applyAlignment="1" applyProtection="1">
      <alignment horizontal="center" vertical="top"/>
    </xf>
    <xf numFmtId="49" fontId="22" fillId="3" borderId="1" xfId="0" applyNumberFormat="1" applyFont="1" applyFill="1" applyBorder="1" applyAlignment="1" applyProtection="1">
      <alignment horizontal="center" vertical="center"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4" fontId="33" fillId="0" borderId="1" xfId="0" applyNumberFormat="1" applyFont="1" applyBorder="1" applyProtection="1"/>
    <xf numFmtId="164" fontId="34" fillId="0" borderId="1" xfId="2" applyFont="1" applyBorder="1" applyProtection="1">
      <protection locked="0"/>
    </xf>
    <xf numFmtId="164" fontId="33" fillId="3" borderId="1" xfId="1" applyFont="1" applyFill="1" applyBorder="1" applyProtection="1"/>
    <xf numFmtId="164" fontId="34" fillId="3" borderId="1" xfId="1" applyFont="1" applyFill="1" applyBorder="1" applyProtection="1">
      <protection locked="0"/>
    </xf>
    <xf numFmtId="164" fontId="4" fillId="5" borderId="1" xfId="1" applyFont="1" applyFill="1" applyBorder="1" applyProtection="1"/>
    <xf numFmtId="164" fontId="4" fillId="3" borderId="1" xfId="1" applyFont="1" applyFill="1" applyBorder="1" applyAlignment="1" applyProtection="1">
      <alignment horizontal="left"/>
    </xf>
    <xf numFmtId="4" fontId="4" fillId="3" borderId="1" xfId="0" applyNumberFormat="1" applyFont="1" applyFill="1" applyBorder="1" applyProtection="1"/>
    <xf numFmtId="164" fontId="3" fillId="3" borderId="1" xfId="1" applyFont="1" applyFill="1" applyBorder="1" applyAlignment="1" applyProtection="1">
      <alignment horizontal="right"/>
    </xf>
    <xf numFmtId="4" fontId="4" fillId="5" borderId="1" xfId="0" applyNumberFormat="1" applyFont="1" applyFill="1" applyBorder="1" applyAlignment="1" applyProtection="1">
      <alignment horizontal="right"/>
    </xf>
    <xf numFmtId="164" fontId="4" fillId="3" borderId="1" xfId="1" applyFont="1" applyFill="1" applyBorder="1" applyAlignment="1" applyProtection="1">
      <alignment horizontal="right"/>
    </xf>
    <xf numFmtId="164" fontId="33" fillId="3" borderId="14" xfId="1" applyFont="1" applyFill="1" applyBorder="1" applyProtection="1"/>
    <xf numFmtId="0" fontId="3" fillId="0" borderId="0" xfId="0" applyFont="1" applyBorder="1" applyProtection="1"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4" fontId="6" fillId="13" borderId="1" xfId="2" applyNumberFormat="1" applyFont="1" applyFill="1" applyBorder="1" applyProtection="1">
      <protection locked="0"/>
    </xf>
    <xf numFmtId="4" fontId="6" fillId="13" borderId="1" xfId="1" applyNumberFormat="1" applyFont="1" applyFill="1" applyBorder="1" applyProtection="1">
      <protection locked="0"/>
    </xf>
    <xf numFmtId="164" fontId="7" fillId="0" borderId="1" xfId="2" applyNumberFormat="1" applyFont="1" applyFill="1" applyBorder="1" applyProtection="1">
      <protection locked="0"/>
    </xf>
    <xf numFmtId="4" fontId="6" fillId="3" borderId="1" xfId="2" applyNumberFormat="1" applyFont="1" applyFill="1" applyBorder="1" applyProtection="1">
      <protection locked="0"/>
    </xf>
    <xf numFmtId="4" fontId="6" fillId="3" borderId="1" xfId="1" applyNumberFormat="1" applyFont="1" applyFill="1" applyBorder="1" applyProtection="1">
      <protection locked="0"/>
    </xf>
    <xf numFmtId="164" fontId="7" fillId="3" borderId="1" xfId="1" applyNumberFormat="1" applyFont="1" applyFill="1" applyBorder="1" applyProtection="1"/>
    <xf numFmtId="164" fontId="7" fillId="0" borderId="1" xfId="1" applyNumberFormat="1" applyFont="1" applyFill="1" applyBorder="1" applyProtection="1">
      <protection locked="0"/>
    </xf>
    <xf numFmtId="14" fontId="7" fillId="0" borderId="1" xfId="0" applyNumberFormat="1" applyFont="1" applyBorder="1" applyAlignment="1" applyProtection="1">
      <alignment horizontal="left"/>
      <protection locked="0"/>
    </xf>
    <xf numFmtId="49" fontId="7" fillId="0" borderId="1" xfId="0" applyNumberFormat="1" applyFont="1" applyBorder="1" applyProtection="1">
      <protection locked="0"/>
    </xf>
    <xf numFmtId="4" fontId="7" fillId="3" borderId="1" xfId="1" applyNumberFormat="1" applyFont="1" applyFill="1" applyBorder="1" applyProtection="1">
      <protection locked="0"/>
    </xf>
    <xf numFmtId="164" fontId="7" fillId="0" borderId="1" xfId="1" applyNumberFormat="1" applyFont="1" applyBorder="1" applyProtection="1">
      <protection locked="0"/>
    </xf>
    <xf numFmtId="14" fontId="7" fillId="3" borderId="1" xfId="0" applyNumberFormat="1" applyFont="1" applyFill="1" applyBorder="1" applyAlignment="1" applyProtection="1">
      <alignment horizontal="center"/>
    </xf>
    <xf numFmtId="49" fontId="7" fillId="3" borderId="1" xfId="0" applyNumberFormat="1" applyFont="1" applyFill="1" applyBorder="1" applyProtection="1"/>
    <xf numFmtId="4" fontId="6" fillId="3" borderId="1" xfId="1" applyNumberFormat="1" applyFont="1" applyFill="1" applyBorder="1" applyProtection="1"/>
    <xf numFmtId="164" fontId="6" fillId="3" borderId="1" xfId="1" applyNumberFormat="1" applyFont="1" applyFill="1" applyBorder="1" applyProtection="1"/>
    <xf numFmtId="0" fontId="4" fillId="14" borderId="1" xfId="0" applyFont="1" applyFill="1" applyBorder="1" applyAlignment="1" applyProtection="1">
      <alignment horizontal="center" vertical="center" wrapText="1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" fontId="4" fillId="3" borderId="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center"/>
    </xf>
    <xf numFmtId="4" fontId="6" fillId="3" borderId="4" xfId="1" applyNumberFormat="1" applyFont="1" applyFill="1" applyBorder="1" applyAlignment="1" applyProtection="1">
      <alignment horizontal="center" vertical="center" wrapText="1"/>
    </xf>
    <xf numFmtId="4" fontId="20" fillId="6" borderId="2" xfId="1" applyNumberFormat="1" applyFont="1" applyFill="1" applyBorder="1" applyAlignment="1" applyProtection="1">
      <alignment horizontal="center" vertical="top"/>
    </xf>
    <xf numFmtId="4" fontId="20" fillId="6" borderId="4" xfId="1" applyNumberFormat="1" applyFont="1" applyFill="1" applyBorder="1" applyAlignment="1" applyProtection="1">
      <alignment horizontal="center" vertical="top"/>
    </xf>
    <xf numFmtId="0" fontId="16" fillId="5" borderId="2" xfId="0" applyFont="1" applyFill="1" applyBorder="1" applyAlignment="1" applyProtection="1">
      <alignment horizontal="center"/>
    </xf>
    <xf numFmtId="0" fontId="16" fillId="5" borderId="3" xfId="0" applyFont="1" applyFill="1" applyBorder="1" applyAlignment="1" applyProtection="1">
      <alignment horizontal="center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4" xfId="0" applyFont="1" applyFill="1" applyBorder="1" applyAlignment="1" applyProtection="1">
      <alignment horizontal="center" vertical="center" wrapText="1"/>
    </xf>
    <xf numFmtId="0" fontId="20" fillId="6" borderId="2" xfId="0" applyFont="1" applyFill="1" applyBorder="1" applyAlignment="1" applyProtection="1">
      <alignment horizontal="center" vertical="center" wrapText="1"/>
    </xf>
    <xf numFmtId="0" fontId="20" fillId="6" borderId="4" xfId="0" applyFont="1" applyFill="1" applyBorder="1" applyAlignment="1" applyProtection="1">
      <alignment horizontal="center" vertical="center" wrapText="1"/>
    </xf>
    <xf numFmtId="0" fontId="16" fillId="4" borderId="2" xfId="0" applyFont="1" applyFill="1" applyBorder="1" applyAlignment="1" applyProtection="1">
      <alignment horizontal="center"/>
    </xf>
    <xf numFmtId="0" fontId="16" fillId="4" borderId="3" xfId="0" applyFont="1" applyFill="1" applyBorder="1" applyAlignment="1" applyProtection="1">
      <alignment horizontal="center"/>
    </xf>
    <xf numFmtId="0" fontId="16" fillId="4" borderId="4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 vertical="center"/>
    </xf>
    <xf numFmtId="4" fontId="6" fillId="5" borderId="1" xfId="0" applyNumberFormat="1" applyFont="1" applyFill="1" applyBorder="1" applyAlignment="1" applyProtection="1">
      <alignment horizontal="center" vertical="center"/>
    </xf>
    <xf numFmtId="0" fontId="22" fillId="5" borderId="1" xfId="0" applyFont="1" applyFill="1" applyBorder="1" applyAlignment="1" applyProtection="1">
      <alignment horizontal="center" vertical="center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22" fillId="5" borderId="15" xfId="0" applyFont="1" applyFill="1" applyBorder="1" applyAlignment="1" applyProtection="1">
      <alignment horizontal="center" vertical="center"/>
    </xf>
    <xf numFmtId="0" fontId="22" fillId="5" borderId="16" xfId="0" applyFont="1" applyFill="1" applyBorder="1" applyAlignment="1" applyProtection="1">
      <alignment horizontal="center" vertical="center"/>
    </xf>
    <xf numFmtId="0" fontId="22" fillId="5" borderId="17" xfId="0" applyFont="1" applyFill="1" applyBorder="1" applyAlignment="1" applyProtection="1">
      <alignment horizontal="center" vertical="center"/>
    </xf>
    <xf numFmtId="0" fontId="22" fillId="5" borderId="18" xfId="0" applyFont="1" applyFill="1" applyBorder="1" applyAlignment="1" applyProtection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5" borderId="3" xfId="0" applyNumberFormat="1" applyFont="1" applyFill="1" applyBorder="1" applyAlignment="1" applyProtection="1">
      <alignment horizontal="center" vertical="center"/>
      <protection locked="0"/>
    </xf>
  </cellXfs>
  <cellStyles count="4">
    <cellStyle name="Comma" xfId="1" builtinId="3"/>
    <cellStyle name="K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762000</xdr:colOff>
      <xdr:row>1</xdr:row>
      <xdr:rowOff>333375</xdr:rowOff>
    </xdr:to>
    <xdr:pic>
      <xdr:nvPicPr>
        <xdr:cNvPr id="1373" name="Picture 2" descr="P:\Logoer og underskrifter\HF-logo dansk\HFLogo_1P_CMYK.jpg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1524000" cy="704850"/>
        </a:xfrm>
        <a:prstGeom prst="rect">
          <a:avLst/>
        </a:prstGeom>
        <a:solidFill>
          <a:srgbClr val="C0504D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114300</xdr:rowOff>
    </xdr:from>
    <xdr:to>
      <xdr:col>8</xdr:col>
      <xdr:colOff>247650</xdr:colOff>
      <xdr:row>19</xdr:row>
      <xdr:rowOff>0</xdr:rowOff>
    </xdr:to>
    <xdr:pic>
      <xdr:nvPicPr>
        <xdr:cNvPr id="3528" name="Picture 2" descr="P:\Logoer og underskrifter\HF-logo dansk\HFLogo_1P_CMYK.jpg">
          <a:extLst>
            <a:ext uri="{FF2B5EF4-FFF2-40B4-BE49-F238E27FC236}">
              <a16:creationId xmlns:a16="http://schemas.microsoft.com/office/drawing/2014/main" xmlns="" id="{00000000-0008-0000-0100-0000C80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14300"/>
          <a:ext cx="8858250" cy="402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CM323"/>
  <sheetViews>
    <sheetView zoomScale="86" zoomScaleNormal="86" zoomScaleSheetLayoutView="75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E35" sqref="E35"/>
    </sheetView>
  </sheetViews>
  <sheetFormatPr defaultRowHeight="12.75" outlineLevelRow="1" outlineLevelCol="1" x14ac:dyDescent="0.2"/>
  <cols>
    <col min="1" max="1" width="12.140625" style="2" customWidth="1"/>
    <col min="2" max="2" width="12.140625" style="28" customWidth="1"/>
    <col min="3" max="3" width="55.28515625" style="17" customWidth="1"/>
    <col min="4" max="6" width="14.7109375" style="25" customWidth="1"/>
    <col min="7" max="42" width="14.7109375" style="2" customWidth="1"/>
    <col min="43" max="43" width="14.7109375" style="2" customWidth="1" outlineLevel="1"/>
    <col min="44" max="44" width="14.7109375" style="18" customWidth="1"/>
    <col min="45" max="45" width="2.7109375" style="41" customWidth="1"/>
    <col min="46" max="46" width="13.5703125" style="2" customWidth="1"/>
    <col min="47" max="47" width="13.28515625" style="2" customWidth="1"/>
    <col min="48" max="16384" width="9.140625" style="2"/>
  </cols>
  <sheetData>
    <row r="1" spans="1:91" ht="34.15" customHeight="1" x14ac:dyDescent="0.2">
      <c r="A1" s="186"/>
      <c r="B1" s="187"/>
      <c r="C1" s="145" t="s">
        <v>160</v>
      </c>
      <c r="D1" s="146" t="s">
        <v>142</v>
      </c>
      <c r="E1" s="197" t="s">
        <v>143</v>
      </c>
      <c r="F1" s="198"/>
      <c r="G1" s="42"/>
      <c r="H1" s="75"/>
      <c r="I1" s="43"/>
      <c r="J1" s="43"/>
      <c r="K1" s="43"/>
      <c r="L1" s="43"/>
      <c r="M1" s="43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5"/>
      <c r="AR1" s="46"/>
      <c r="AS1" s="92"/>
      <c r="AT1" s="195" t="s">
        <v>40</v>
      </c>
      <c r="AU1" s="196"/>
    </row>
    <row r="2" spans="1:91" ht="34.15" customHeight="1" x14ac:dyDescent="0.3">
      <c r="A2" s="188"/>
      <c r="B2" s="189"/>
      <c r="C2" s="145" t="s">
        <v>161</v>
      </c>
      <c r="D2" s="147">
        <f>D207</f>
        <v>4221</v>
      </c>
      <c r="E2" s="191">
        <f>E3+F3</f>
        <v>45372.01999999999</v>
      </c>
      <c r="F2" s="192"/>
      <c r="G2" s="199" t="s">
        <v>34</v>
      </c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1"/>
      <c r="S2" s="193" t="s">
        <v>148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38" t="s">
        <v>37</v>
      </c>
      <c r="AS2" s="93"/>
      <c r="AT2" s="108" t="s">
        <v>39</v>
      </c>
      <c r="AU2" s="144"/>
    </row>
    <row r="3" spans="1:91" ht="18.75" customHeight="1" x14ac:dyDescent="0.2">
      <c r="A3" s="137" t="s">
        <v>22</v>
      </c>
      <c r="B3" s="137">
        <v>2016</v>
      </c>
      <c r="C3" s="137" t="s">
        <v>136</v>
      </c>
      <c r="D3" s="139">
        <f>D207</f>
        <v>4221</v>
      </c>
      <c r="E3" s="140">
        <f>E207</f>
        <v>15000</v>
      </c>
      <c r="F3" s="140">
        <f t="shared" ref="F3:AQ3" si="0">F207</f>
        <v>30372.01999999999</v>
      </c>
      <c r="G3" s="36">
        <f>-(G207)</f>
        <v>0</v>
      </c>
      <c r="H3" s="36">
        <f>-(H207)</f>
        <v>0</v>
      </c>
      <c r="I3" s="36">
        <f t="shared" ref="I3:R3" si="1">-I207</f>
        <v>15000</v>
      </c>
      <c r="J3" s="36">
        <f t="shared" si="1"/>
        <v>0</v>
      </c>
      <c r="K3" s="36">
        <f t="shared" si="1"/>
        <v>0</v>
      </c>
      <c r="L3" s="36">
        <f t="shared" si="1"/>
        <v>0</v>
      </c>
      <c r="M3" s="36">
        <f t="shared" si="1"/>
        <v>0</v>
      </c>
      <c r="N3" s="36">
        <f t="shared" si="1"/>
        <v>0</v>
      </c>
      <c r="O3" s="36">
        <f t="shared" si="1"/>
        <v>40000</v>
      </c>
      <c r="P3" s="36">
        <f t="shared" si="1"/>
        <v>0</v>
      </c>
      <c r="Q3" s="36">
        <f t="shared" si="1"/>
        <v>0</v>
      </c>
      <c r="R3" s="36">
        <f t="shared" si="1"/>
        <v>938</v>
      </c>
      <c r="S3" s="35">
        <f t="shared" si="0"/>
        <v>280</v>
      </c>
      <c r="T3" s="35">
        <f t="shared" si="0"/>
        <v>1175</v>
      </c>
      <c r="U3" s="35">
        <f t="shared" si="0"/>
        <v>0</v>
      </c>
      <c r="V3" s="35">
        <f t="shared" si="0"/>
        <v>0</v>
      </c>
      <c r="W3" s="35">
        <f t="shared" si="0"/>
        <v>-150</v>
      </c>
      <c r="X3" s="35">
        <f t="shared" si="0"/>
        <v>0</v>
      </c>
      <c r="Y3" s="35">
        <f t="shared" si="0"/>
        <v>0</v>
      </c>
      <c r="Z3" s="35">
        <f t="shared" si="0"/>
        <v>0</v>
      </c>
      <c r="AA3" s="35">
        <f t="shared" si="0"/>
        <v>0</v>
      </c>
      <c r="AB3" s="35">
        <f t="shared" si="0"/>
        <v>3700.5</v>
      </c>
      <c r="AC3" s="35">
        <f t="shared" si="0"/>
        <v>216.95</v>
      </c>
      <c r="AD3" s="35">
        <f t="shared" si="0"/>
        <v>0</v>
      </c>
      <c r="AE3" s="35">
        <f t="shared" si="0"/>
        <v>7265.1799999999994</v>
      </c>
      <c r="AF3" s="35">
        <f t="shared" si="0"/>
        <v>500</v>
      </c>
      <c r="AG3" s="35">
        <f t="shared" si="0"/>
        <v>481.34000000000003</v>
      </c>
      <c r="AH3" s="35">
        <f t="shared" si="0"/>
        <v>0</v>
      </c>
      <c r="AI3" s="35">
        <f t="shared" si="0"/>
        <v>3734.95</v>
      </c>
      <c r="AJ3" s="35">
        <f t="shared" si="0"/>
        <v>15142</v>
      </c>
      <c r="AK3" s="35">
        <f t="shared" si="0"/>
        <v>0</v>
      </c>
      <c r="AL3" s="35">
        <f t="shared" si="0"/>
        <v>2862.5</v>
      </c>
      <c r="AM3" s="35">
        <f t="shared" si="0"/>
        <v>2226.75</v>
      </c>
      <c r="AN3" s="35">
        <f t="shared" si="0"/>
        <v>0</v>
      </c>
      <c r="AO3" s="35">
        <f t="shared" si="0"/>
        <v>614</v>
      </c>
      <c r="AP3" s="35">
        <f t="shared" si="0"/>
        <v>0</v>
      </c>
      <c r="AQ3" s="35">
        <f t="shared" si="0"/>
        <v>0</v>
      </c>
      <c r="AR3" s="35"/>
      <c r="AS3" s="94"/>
      <c r="AT3" s="100">
        <f>-AT207</f>
        <v>0</v>
      </c>
      <c r="AU3" s="101">
        <f>AU207</f>
        <v>0</v>
      </c>
      <c r="AV3" s="74"/>
      <c r="AW3" s="27"/>
    </row>
    <row r="4" spans="1:91" ht="54" customHeight="1" x14ac:dyDescent="0.2">
      <c r="A4" s="150" t="s">
        <v>14</v>
      </c>
      <c r="B4" s="149" t="s">
        <v>15</v>
      </c>
      <c r="C4" s="148" t="s">
        <v>135</v>
      </c>
      <c r="D4" s="190" t="s">
        <v>146</v>
      </c>
      <c r="E4" s="141" t="s">
        <v>145</v>
      </c>
      <c r="F4" s="142" t="s">
        <v>147</v>
      </c>
      <c r="G4" s="180" t="s">
        <v>159</v>
      </c>
      <c r="H4" s="181" t="s">
        <v>152</v>
      </c>
      <c r="I4" s="181" t="s">
        <v>156</v>
      </c>
      <c r="J4" s="181" t="s">
        <v>36</v>
      </c>
      <c r="K4" s="180" t="s">
        <v>31</v>
      </c>
      <c r="L4" s="180" t="s">
        <v>153</v>
      </c>
      <c r="M4" s="180" t="s">
        <v>157</v>
      </c>
      <c r="N4" s="181" t="s">
        <v>102</v>
      </c>
      <c r="O4" s="180" t="s">
        <v>154</v>
      </c>
      <c r="P4" s="182" t="s">
        <v>204</v>
      </c>
      <c r="Q4" s="182" t="s">
        <v>158</v>
      </c>
      <c r="R4" s="180" t="s">
        <v>9</v>
      </c>
      <c r="S4" s="183" t="s">
        <v>26</v>
      </c>
      <c r="T4" s="183" t="s">
        <v>70</v>
      </c>
      <c r="U4" s="183" t="s">
        <v>111</v>
      </c>
      <c r="V4" s="183" t="s">
        <v>103</v>
      </c>
      <c r="W4" s="183" t="s">
        <v>68</v>
      </c>
      <c r="X4" s="183" t="s">
        <v>69</v>
      </c>
      <c r="Y4" s="183" t="s">
        <v>63</v>
      </c>
      <c r="Z4" s="183" t="s">
        <v>104</v>
      </c>
      <c r="AA4" s="183" t="s">
        <v>71</v>
      </c>
      <c r="AB4" s="183" t="s">
        <v>134</v>
      </c>
      <c r="AC4" s="183" t="s">
        <v>35</v>
      </c>
      <c r="AD4" s="183" t="s">
        <v>23</v>
      </c>
      <c r="AE4" s="183" t="s">
        <v>17</v>
      </c>
      <c r="AF4" s="183" t="s">
        <v>67</v>
      </c>
      <c r="AG4" s="183" t="s">
        <v>72</v>
      </c>
      <c r="AH4" s="183" t="s">
        <v>105</v>
      </c>
      <c r="AI4" s="183" t="s">
        <v>106</v>
      </c>
      <c r="AJ4" s="183" t="s">
        <v>112</v>
      </c>
      <c r="AK4" s="183" t="s">
        <v>107</v>
      </c>
      <c r="AL4" s="183" t="s">
        <v>108</v>
      </c>
      <c r="AM4" s="183" t="s">
        <v>109</v>
      </c>
      <c r="AN4" s="183" t="s">
        <v>110</v>
      </c>
      <c r="AO4" s="184" t="s">
        <v>174</v>
      </c>
      <c r="AP4" s="184" t="s">
        <v>83</v>
      </c>
      <c r="AQ4" s="183" t="s">
        <v>24</v>
      </c>
      <c r="AR4" s="185" t="s">
        <v>38</v>
      </c>
      <c r="AS4" s="95"/>
      <c r="AT4" s="143" t="s">
        <v>144</v>
      </c>
      <c r="AU4" s="143" t="s">
        <v>82</v>
      </c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</row>
    <row r="5" spans="1:91" s="27" customFormat="1" ht="14.65" customHeight="1" x14ac:dyDescent="0.25">
      <c r="A5" s="31" t="s">
        <v>13</v>
      </c>
      <c r="B5" s="163">
        <v>42370</v>
      </c>
      <c r="C5" s="164"/>
      <c r="D5" s="165">
        <v>1868</v>
      </c>
      <c r="E5" s="165">
        <v>0</v>
      </c>
      <c r="F5" s="166">
        <v>29836.19</v>
      </c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70">
        <f t="shared" ref="AR5:AR30" si="2">SUM(D5:AQ5)</f>
        <v>31704.19</v>
      </c>
      <c r="AS5" s="96"/>
      <c r="AT5" s="98"/>
      <c r="AU5" s="99"/>
      <c r="AV5" s="118" t="s">
        <v>93</v>
      </c>
      <c r="AW5" s="119"/>
      <c r="AX5" s="119"/>
      <c r="AY5" s="119"/>
      <c r="AZ5" s="119"/>
      <c r="BA5" s="119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</row>
    <row r="6" spans="1:91" ht="14.65" customHeight="1" outlineLevel="1" x14ac:dyDescent="0.25">
      <c r="A6" s="32">
        <v>1</v>
      </c>
      <c r="B6" s="163">
        <v>42370</v>
      </c>
      <c r="C6" s="164" t="s">
        <v>162</v>
      </c>
      <c r="D6" s="168"/>
      <c r="E6" s="168"/>
      <c r="F6" s="169">
        <v>-95</v>
      </c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>
        <f>-F6</f>
        <v>95</v>
      </c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70">
        <f t="shared" si="2"/>
        <v>0</v>
      </c>
      <c r="AS6" s="97"/>
      <c r="AT6" s="135"/>
      <c r="AU6" s="12">
        <f>AU5-AT6</f>
        <v>0</v>
      </c>
      <c r="AV6" s="118" t="s">
        <v>94</v>
      </c>
      <c r="AW6" s="120"/>
      <c r="AX6" s="120"/>
      <c r="AY6" s="120"/>
      <c r="AZ6" s="120"/>
      <c r="BA6" s="120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</row>
    <row r="7" spans="1:91" ht="14.65" customHeight="1" outlineLevel="1" x14ac:dyDescent="0.25">
      <c r="A7" s="32">
        <v>2</v>
      </c>
      <c r="B7" s="163">
        <v>42373</v>
      </c>
      <c r="C7" s="164" t="s">
        <v>196</v>
      </c>
      <c r="D7" s="168"/>
      <c r="E7" s="168"/>
      <c r="F7" s="169">
        <v>-4508.75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>
        <v>4508.75</v>
      </c>
      <c r="AK7" s="167"/>
      <c r="AL7" s="167"/>
      <c r="AM7" s="167"/>
      <c r="AN7" s="167"/>
      <c r="AO7" s="167"/>
      <c r="AP7" s="167"/>
      <c r="AQ7" s="167"/>
      <c r="AR7" s="170">
        <f t="shared" si="2"/>
        <v>0</v>
      </c>
      <c r="AS7" s="97"/>
      <c r="AT7" s="136"/>
      <c r="AU7" s="12">
        <f t="shared" ref="AU7:AU70" si="3">AU6-AT7</f>
        <v>0</v>
      </c>
      <c r="AV7" s="121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</row>
    <row r="8" spans="1:91" ht="14.65" customHeight="1" outlineLevel="1" x14ac:dyDescent="0.25">
      <c r="A8" s="32">
        <v>3</v>
      </c>
      <c r="B8" s="163">
        <v>42436</v>
      </c>
      <c r="C8" s="164" t="s">
        <v>163</v>
      </c>
      <c r="D8" s="168"/>
      <c r="E8" s="168"/>
      <c r="F8" s="169">
        <v>-182.95</v>
      </c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>
        <f t="shared" ref="AE8:AE17" si="4">-F8</f>
        <v>182.95</v>
      </c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70">
        <f t="shared" si="2"/>
        <v>0</v>
      </c>
      <c r="AS8" s="97"/>
      <c r="AT8" s="136"/>
      <c r="AU8" s="12">
        <f t="shared" si="3"/>
        <v>0</v>
      </c>
      <c r="AV8" s="121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</row>
    <row r="9" spans="1:91" ht="14.65" customHeight="1" outlineLevel="1" x14ac:dyDescent="0.25">
      <c r="A9" s="32">
        <v>4</v>
      </c>
      <c r="B9" s="163">
        <v>42377</v>
      </c>
      <c r="C9" s="164" t="s">
        <v>164</v>
      </c>
      <c r="D9" s="168"/>
      <c r="E9" s="168"/>
      <c r="F9" s="169">
        <v>-400</v>
      </c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>
        <f t="shared" si="4"/>
        <v>400</v>
      </c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70">
        <f t="shared" si="2"/>
        <v>0</v>
      </c>
      <c r="AS9" s="97"/>
      <c r="AT9" s="136"/>
      <c r="AU9" s="12">
        <f t="shared" si="3"/>
        <v>0</v>
      </c>
      <c r="AV9" s="121" t="s">
        <v>91</v>
      </c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</row>
    <row r="10" spans="1:91" ht="14.65" customHeight="1" outlineLevel="1" x14ac:dyDescent="0.25">
      <c r="A10" s="32">
        <v>5</v>
      </c>
      <c r="B10" s="163">
        <v>42377</v>
      </c>
      <c r="C10" s="164" t="s">
        <v>165</v>
      </c>
      <c r="D10" s="168"/>
      <c r="E10" s="168"/>
      <c r="F10" s="169">
        <v>-1548.35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>
        <f t="shared" si="4"/>
        <v>1548.35</v>
      </c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70">
        <f t="shared" si="2"/>
        <v>0</v>
      </c>
      <c r="AS10" s="97"/>
      <c r="AT10" s="136"/>
      <c r="AU10" s="12">
        <f t="shared" si="3"/>
        <v>0</v>
      </c>
      <c r="AV10" s="121" t="s">
        <v>92</v>
      </c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</row>
    <row r="11" spans="1:91" ht="14.65" customHeight="1" outlineLevel="1" x14ac:dyDescent="0.25">
      <c r="A11" s="32">
        <v>6</v>
      </c>
      <c r="B11" s="163">
        <v>42380</v>
      </c>
      <c r="C11" s="164" t="s">
        <v>166</v>
      </c>
      <c r="D11" s="168"/>
      <c r="E11" s="168"/>
      <c r="F11" s="169">
        <v>-2561.0300000000002</v>
      </c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>
        <f t="shared" si="4"/>
        <v>2561.0300000000002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70">
        <f t="shared" si="2"/>
        <v>0</v>
      </c>
      <c r="AS11" s="97"/>
      <c r="AT11" s="136"/>
      <c r="AU11" s="12">
        <f t="shared" si="3"/>
        <v>0</v>
      </c>
      <c r="AV11" s="121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</row>
    <row r="12" spans="1:91" ht="14.65" customHeight="1" outlineLevel="1" x14ac:dyDescent="0.25">
      <c r="A12" s="32">
        <v>7</v>
      </c>
      <c r="B12" s="163">
        <v>42381</v>
      </c>
      <c r="C12" s="164" t="s">
        <v>167</v>
      </c>
      <c r="D12" s="168"/>
      <c r="E12" s="168"/>
      <c r="F12" s="169">
        <v>-150.69999999999999</v>
      </c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>
        <f t="shared" si="4"/>
        <v>150.69999999999999</v>
      </c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70">
        <f t="shared" si="2"/>
        <v>0</v>
      </c>
      <c r="AS12" s="97"/>
      <c r="AT12" s="136"/>
      <c r="AU12" s="12">
        <f t="shared" si="3"/>
        <v>0</v>
      </c>
      <c r="AV12" s="121" t="s">
        <v>95</v>
      </c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</row>
    <row r="13" spans="1:91" ht="14.65" customHeight="1" outlineLevel="1" x14ac:dyDescent="0.25">
      <c r="A13" s="32">
        <v>8</v>
      </c>
      <c r="B13" s="163">
        <v>42382</v>
      </c>
      <c r="C13" s="164" t="s">
        <v>168</v>
      </c>
      <c r="D13" s="168"/>
      <c r="E13" s="168"/>
      <c r="F13" s="169">
        <v>-440.5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>
        <f t="shared" si="4"/>
        <v>440.5</v>
      </c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70">
        <f t="shared" si="2"/>
        <v>0</v>
      </c>
      <c r="AS13" s="97"/>
      <c r="AT13" s="136"/>
      <c r="AU13" s="12">
        <f t="shared" si="3"/>
        <v>0</v>
      </c>
      <c r="AV13" s="121" t="s">
        <v>96</v>
      </c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</row>
    <row r="14" spans="1:91" ht="14.65" customHeight="1" outlineLevel="1" x14ac:dyDescent="0.25">
      <c r="A14" s="32">
        <v>9</v>
      </c>
      <c r="B14" s="163">
        <v>42382</v>
      </c>
      <c r="C14" s="164" t="s">
        <v>169</v>
      </c>
      <c r="D14" s="168"/>
      <c r="E14" s="168"/>
      <c r="F14" s="169">
        <v>-66.95</v>
      </c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>
        <f t="shared" si="4"/>
        <v>66.95</v>
      </c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70">
        <f t="shared" si="2"/>
        <v>0</v>
      </c>
      <c r="AS14" s="97"/>
      <c r="AT14" s="136"/>
      <c r="AU14" s="12">
        <f t="shared" si="3"/>
        <v>0</v>
      </c>
      <c r="AV14" s="121" t="s">
        <v>97</v>
      </c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</row>
    <row r="15" spans="1:91" ht="14.65" customHeight="1" outlineLevel="1" x14ac:dyDescent="0.25">
      <c r="A15" s="32">
        <v>10</v>
      </c>
      <c r="B15" s="163">
        <v>42382</v>
      </c>
      <c r="C15" s="164" t="s">
        <v>170</v>
      </c>
      <c r="D15" s="168"/>
      <c r="E15" s="168"/>
      <c r="F15" s="168">
        <v>-114.7</v>
      </c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>
        <f t="shared" si="4"/>
        <v>114.7</v>
      </c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70">
        <f t="shared" si="2"/>
        <v>0</v>
      </c>
      <c r="AS15" s="97"/>
      <c r="AT15" s="136"/>
      <c r="AU15" s="12">
        <f t="shared" si="3"/>
        <v>0</v>
      </c>
      <c r="AV15" s="12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</row>
    <row r="16" spans="1:91" ht="14.65" customHeight="1" outlineLevel="1" x14ac:dyDescent="0.25">
      <c r="A16" s="32">
        <v>11</v>
      </c>
      <c r="B16" s="163">
        <v>42386</v>
      </c>
      <c r="C16" s="164" t="s">
        <v>171</v>
      </c>
      <c r="D16" s="168"/>
      <c r="E16" s="168"/>
      <c r="F16" s="169">
        <v>-800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>
        <f t="shared" si="4"/>
        <v>800</v>
      </c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70">
        <f t="shared" si="2"/>
        <v>0</v>
      </c>
      <c r="AS16" s="97"/>
      <c r="AT16" s="136"/>
      <c r="AU16" s="12">
        <f t="shared" si="3"/>
        <v>0</v>
      </c>
      <c r="AV16" s="122" t="s">
        <v>98</v>
      </c>
      <c r="AW16" s="123"/>
      <c r="AX16" s="123"/>
      <c r="AY16" s="123"/>
      <c r="AZ16" s="123"/>
      <c r="BA16" s="123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</row>
    <row r="17" spans="1:91" ht="14.65" customHeight="1" outlineLevel="1" x14ac:dyDescent="0.25">
      <c r="A17" s="32">
        <v>12</v>
      </c>
      <c r="B17" s="163">
        <v>42387</v>
      </c>
      <c r="C17" s="164" t="s">
        <v>172</v>
      </c>
      <c r="D17" s="168"/>
      <c r="E17" s="168"/>
      <c r="F17" s="169">
        <v>-1000</v>
      </c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>
        <f t="shared" si="4"/>
        <v>1000</v>
      </c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70">
        <f t="shared" si="2"/>
        <v>0</v>
      </c>
      <c r="AS17" s="97"/>
      <c r="AT17" s="136"/>
      <c r="AU17" s="12">
        <f t="shared" si="3"/>
        <v>0</v>
      </c>
      <c r="AV17" s="12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</row>
    <row r="18" spans="1:91" ht="14.65" customHeight="1" outlineLevel="1" x14ac:dyDescent="0.25">
      <c r="A18" s="32">
        <v>13</v>
      </c>
      <c r="B18" s="163">
        <v>42398</v>
      </c>
      <c r="C18" s="164" t="s">
        <v>173</v>
      </c>
      <c r="D18" s="168"/>
      <c r="E18" s="168"/>
      <c r="F18" s="169">
        <v>-40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>
        <v>40</v>
      </c>
      <c r="AP18" s="167"/>
      <c r="AQ18" s="167"/>
      <c r="AR18" s="170">
        <f t="shared" si="2"/>
        <v>0</v>
      </c>
      <c r="AS18" s="97"/>
      <c r="AT18" s="136"/>
      <c r="AU18" s="12">
        <f t="shared" si="3"/>
        <v>0</v>
      </c>
      <c r="AV18" s="124" t="s">
        <v>99</v>
      </c>
      <c r="AW18" s="125"/>
      <c r="AX18" s="125"/>
      <c r="AY18" s="125"/>
      <c r="AZ18" s="125"/>
      <c r="BA18" s="125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</row>
    <row r="19" spans="1:91" ht="14.65" customHeight="1" outlineLevel="1" x14ac:dyDescent="0.25">
      <c r="A19" s="32">
        <v>14</v>
      </c>
      <c r="B19" s="163">
        <v>42429</v>
      </c>
      <c r="C19" s="164" t="s">
        <v>173</v>
      </c>
      <c r="D19" s="168"/>
      <c r="E19" s="168"/>
      <c r="F19" s="169">
        <v>-36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>
        <v>36</v>
      </c>
      <c r="AP19" s="167"/>
      <c r="AQ19" s="167"/>
      <c r="AR19" s="170">
        <f t="shared" si="2"/>
        <v>0</v>
      </c>
      <c r="AS19" s="97"/>
      <c r="AT19" s="136"/>
      <c r="AU19" s="12">
        <f t="shared" si="3"/>
        <v>0</v>
      </c>
      <c r="AV19" s="124" t="s">
        <v>100</v>
      </c>
      <c r="AW19" s="125"/>
      <c r="AX19" s="125"/>
      <c r="AY19" s="125"/>
      <c r="AZ19" s="125"/>
      <c r="BA19" s="125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</row>
    <row r="20" spans="1:91" ht="14.65" customHeight="1" outlineLevel="1" x14ac:dyDescent="0.25">
      <c r="A20" s="32">
        <v>15</v>
      </c>
      <c r="B20" s="163">
        <v>42430</v>
      </c>
      <c r="C20" s="164" t="s">
        <v>175</v>
      </c>
      <c r="D20" s="168"/>
      <c r="E20" s="168"/>
      <c r="F20" s="169">
        <v>-165</v>
      </c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>
        <v>165</v>
      </c>
      <c r="AP20" s="167"/>
      <c r="AQ20" s="167"/>
      <c r="AR20" s="170">
        <f t="shared" si="2"/>
        <v>0</v>
      </c>
      <c r="AS20" s="97"/>
      <c r="AT20" s="136"/>
      <c r="AU20" s="12">
        <f t="shared" si="3"/>
        <v>0</v>
      </c>
      <c r="AV20" s="124" t="s">
        <v>101</v>
      </c>
      <c r="AW20" s="125"/>
      <c r="AX20" s="125"/>
      <c r="AY20" s="125"/>
      <c r="AZ20" s="125"/>
      <c r="BA20" s="125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</row>
    <row r="21" spans="1:91" ht="14.65" customHeight="1" outlineLevel="1" x14ac:dyDescent="0.25">
      <c r="A21" s="32">
        <v>16</v>
      </c>
      <c r="B21" s="163">
        <v>42431</v>
      </c>
      <c r="C21" s="164" t="s">
        <v>176</v>
      </c>
      <c r="D21" s="168"/>
      <c r="E21" s="168">
        <v>15000</v>
      </c>
      <c r="F21" s="169"/>
      <c r="G21" s="167"/>
      <c r="H21" s="167"/>
      <c r="I21" s="167">
        <f>-E21</f>
        <v>-15000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70">
        <f t="shared" si="2"/>
        <v>0</v>
      </c>
      <c r="AS21" s="97"/>
      <c r="AT21" s="136"/>
      <c r="AU21" s="12">
        <f t="shared" si="3"/>
        <v>0</v>
      </c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</row>
    <row r="22" spans="1:91" ht="14.65" customHeight="1" outlineLevel="1" x14ac:dyDescent="0.25">
      <c r="A22" s="32">
        <v>17</v>
      </c>
      <c r="B22" s="163">
        <v>42451</v>
      </c>
      <c r="C22" s="164" t="s">
        <v>177</v>
      </c>
      <c r="D22" s="168"/>
      <c r="E22" s="168"/>
      <c r="F22" s="169">
        <v>-300</v>
      </c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>
        <f>-F22</f>
        <v>300</v>
      </c>
      <c r="AN22" s="167"/>
      <c r="AO22" s="167"/>
      <c r="AP22" s="167"/>
      <c r="AQ22" s="167"/>
      <c r="AR22" s="170">
        <f t="shared" si="2"/>
        <v>0</v>
      </c>
      <c r="AS22" s="97"/>
      <c r="AT22" s="136"/>
      <c r="AU22" s="12">
        <f t="shared" si="3"/>
        <v>0</v>
      </c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</row>
    <row r="23" spans="1:91" ht="14.65" customHeight="1" outlineLevel="1" x14ac:dyDescent="0.25">
      <c r="A23" s="32">
        <v>18</v>
      </c>
      <c r="B23" s="163">
        <v>42459</v>
      </c>
      <c r="C23" s="164" t="s">
        <v>178</v>
      </c>
      <c r="D23" s="168"/>
      <c r="E23" s="168"/>
      <c r="F23" s="169">
        <v>-41.5</v>
      </c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>
        <v>41.5</v>
      </c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70">
        <f t="shared" si="2"/>
        <v>0</v>
      </c>
      <c r="AS23" s="97"/>
      <c r="AT23" s="136"/>
      <c r="AU23" s="12">
        <f t="shared" si="3"/>
        <v>0</v>
      </c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</row>
    <row r="24" spans="1:91" ht="14.65" customHeight="1" outlineLevel="1" x14ac:dyDescent="0.25">
      <c r="A24" s="32">
        <v>19</v>
      </c>
      <c r="B24" s="163">
        <v>42459</v>
      </c>
      <c r="C24" s="164" t="s">
        <v>178</v>
      </c>
      <c r="D24" s="168"/>
      <c r="E24" s="168"/>
      <c r="F24" s="169">
        <v>-33.200000000000003</v>
      </c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>
        <v>33.200000000000003</v>
      </c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70">
        <f t="shared" si="2"/>
        <v>0</v>
      </c>
      <c r="AS24" s="97"/>
      <c r="AT24" s="136"/>
      <c r="AU24" s="12">
        <f t="shared" si="3"/>
        <v>0</v>
      </c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</row>
    <row r="25" spans="1:91" ht="14.65" customHeight="1" x14ac:dyDescent="0.25">
      <c r="A25" s="32">
        <v>20</v>
      </c>
      <c r="B25" s="163">
        <v>42459</v>
      </c>
      <c r="C25" s="164" t="s">
        <v>178</v>
      </c>
      <c r="D25" s="169"/>
      <c r="E25" s="169"/>
      <c r="F25" s="169">
        <v>-41.5</v>
      </c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>
        <v>41.5</v>
      </c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0">
        <f t="shared" si="2"/>
        <v>0</v>
      </c>
      <c r="AS25" s="97"/>
      <c r="AT25" s="136"/>
      <c r="AU25" s="12">
        <f t="shared" si="3"/>
        <v>0</v>
      </c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</row>
    <row r="26" spans="1:91" ht="14.65" customHeight="1" outlineLevel="1" x14ac:dyDescent="0.25">
      <c r="A26" s="32">
        <v>21</v>
      </c>
      <c r="B26" s="163">
        <v>42459</v>
      </c>
      <c r="C26" s="164" t="s">
        <v>178</v>
      </c>
      <c r="D26" s="169"/>
      <c r="E26" s="169"/>
      <c r="F26" s="169">
        <v>-33.200000000000003</v>
      </c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>
        <v>33.200000000000003</v>
      </c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0">
        <f t="shared" si="2"/>
        <v>0</v>
      </c>
      <c r="AS26" s="97"/>
      <c r="AT26" s="40"/>
      <c r="AU26" s="12">
        <f t="shared" si="3"/>
        <v>0</v>
      </c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</row>
    <row r="27" spans="1:91" ht="14.65" customHeight="1" outlineLevel="1" x14ac:dyDescent="0.25">
      <c r="A27" s="32">
        <v>22</v>
      </c>
      <c r="B27" s="163">
        <v>42459</v>
      </c>
      <c r="C27" s="164" t="s">
        <v>178</v>
      </c>
      <c r="D27" s="169"/>
      <c r="E27" s="169"/>
      <c r="F27" s="169">
        <v>-74.7</v>
      </c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>
        <v>74.7</v>
      </c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0">
        <f t="shared" si="2"/>
        <v>0</v>
      </c>
      <c r="AS27" s="97"/>
      <c r="AT27" s="40"/>
      <c r="AU27" s="12">
        <f t="shared" si="3"/>
        <v>0</v>
      </c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</row>
    <row r="28" spans="1:91" ht="14.65" customHeight="1" outlineLevel="1" x14ac:dyDescent="0.25">
      <c r="A28" s="32">
        <v>23</v>
      </c>
      <c r="B28" s="163">
        <v>42460</v>
      </c>
      <c r="C28" s="164" t="s">
        <v>190</v>
      </c>
      <c r="D28" s="169"/>
      <c r="E28" s="169"/>
      <c r="F28" s="169">
        <v>-3303.75</v>
      </c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>
        <v>3303.75</v>
      </c>
      <c r="AK28" s="171"/>
      <c r="AL28" s="171"/>
      <c r="AM28" s="171"/>
      <c r="AN28" s="171"/>
      <c r="AO28" s="171"/>
      <c r="AP28" s="171"/>
      <c r="AQ28" s="171"/>
      <c r="AR28" s="170">
        <f t="shared" si="2"/>
        <v>0</v>
      </c>
      <c r="AS28" s="97"/>
      <c r="AT28" s="40"/>
      <c r="AU28" s="12">
        <f t="shared" si="3"/>
        <v>0</v>
      </c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</row>
    <row r="29" spans="1:91" ht="14.65" customHeight="1" outlineLevel="1" x14ac:dyDescent="0.25">
      <c r="A29" s="32">
        <v>24</v>
      </c>
      <c r="B29" s="163">
        <v>42460</v>
      </c>
      <c r="C29" s="164" t="s">
        <v>173</v>
      </c>
      <c r="D29" s="169"/>
      <c r="E29" s="169"/>
      <c r="F29" s="169">
        <v>-35</v>
      </c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>
        <v>35</v>
      </c>
      <c r="AP29" s="171"/>
      <c r="AQ29" s="171"/>
      <c r="AR29" s="170">
        <f t="shared" si="2"/>
        <v>0</v>
      </c>
      <c r="AS29" s="97"/>
      <c r="AT29" s="40"/>
      <c r="AU29" s="12">
        <f t="shared" si="3"/>
        <v>0</v>
      </c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</row>
    <row r="30" spans="1:91" ht="14.65" customHeight="1" outlineLevel="1" x14ac:dyDescent="0.25">
      <c r="A30" s="32">
        <v>25</v>
      </c>
      <c r="B30" s="163">
        <v>42473</v>
      </c>
      <c r="C30" s="164" t="s">
        <v>179</v>
      </c>
      <c r="D30" s="169"/>
      <c r="E30" s="169"/>
      <c r="F30" s="169">
        <v>-349.95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>
        <v>349.95</v>
      </c>
      <c r="AN30" s="171"/>
      <c r="AO30" s="171"/>
      <c r="AP30" s="171"/>
      <c r="AQ30" s="171"/>
      <c r="AR30" s="170">
        <f t="shared" si="2"/>
        <v>0</v>
      </c>
      <c r="AS30" s="97"/>
      <c r="AT30" s="40"/>
      <c r="AU30" s="12">
        <f t="shared" si="3"/>
        <v>0</v>
      </c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</row>
    <row r="31" spans="1:91" ht="14.65" customHeight="1" outlineLevel="1" x14ac:dyDescent="0.25">
      <c r="A31" s="32">
        <v>26</v>
      </c>
      <c r="B31" s="163">
        <v>42479</v>
      </c>
      <c r="C31" s="164" t="s">
        <v>180</v>
      </c>
      <c r="D31" s="169"/>
      <c r="E31" s="169"/>
      <c r="F31" s="169">
        <v>-207.5</v>
      </c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>
        <v>207.5</v>
      </c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0">
        <f t="shared" ref="AR31:AR68" si="5">SUM(D31:AQ31)</f>
        <v>0</v>
      </c>
      <c r="AS31" s="97"/>
      <c r="AT31" s="40"/>
      <c r="AU31" s="12">
        <f t="shared" si="3"/>
        <v>0</v>
      </c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</row>
    <row r="32" spans="1:91" ht="14.65" customHeight="1" outlineLevel="1" x14ac:dyDescent="0.25">
      <c r="A32" s="32">
        <v>27</v>
      </c>
      <c r="B32" s="163">
        <v>42485</v>
      </c>
      <c r="C32" s="164" t="s">
        <v>180</v>
      </c>
      <c r="D32" s="169"/>
      <c r="E32" s="169"/>
      <c r="F32" s="169">
        <v>-145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>
        <v>145</v>
      </c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0">
        <f t="shared" si="5"/>
        <v>0</v>
      </c>
      <c r="AS32" s="97"/>
      <c r="AT32" s="40"/>
      <c r="AU32" s="12">
        <f t="shared" si="3"/>
        <v>0</v>
      </c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</row>
    <row r="33" spans="1:91" ht="14.65" customHeight="1" outlineLevel="1" x14ac:dyDescent="0.25">
      <c r="A33" s="32">
        <v>28</v>
      </c>
      <c r="B33" s="163">
        <v>42489</v>
      </c>
      <c r="C33" s="164" t="s">
        <v>173</v>
      </c>
      <c r="D33" s="169"/>
      <c r="E33" s="169"/>
      <c r="F33" s="169">
        <v>-41</v>
      </c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>
        <v>41</v>
      </c>
      <c r="AP33" s="171"/>
      <c r="AQ33" s="171"/>
      <c r="AR33" s="170">
        <f t="shared" si="5"/>
        <v>0</v>
      </c>
      <c r="AS33" s="97"/>
      <c r="AT33" s="40"/>
      <c r="AU33" s="12">
        <f t="shared" si="3"/>
        <v>0</v>
      </c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</row>
    <row r="34" spans="1:91" ht="14.65" customHeight="1" outlineLevel="1" x14ac:dyDescent="0.25">
      <c r="A34" s="32">
        <v>29</v>
      </c>
      <c r="B34" s="163">
        <v>42490</v>
      </c>
      <c r="C34" s="164" t="s">
        <v>189</v>
      </c>
      <c r="D34" s="169"/>
      <c r="E34" s="169"/>
      <c r="F34" s="169">
        <v>-3348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>
        <v>3348</v>
      </c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0">
        <f t="shared" si="5"/>
        <v>0</v>
      </c>
      <c r="AS34" s="97"/>
      <c r="AT34" s="40"/>
      <c r="AU34" s="12">
        <f t="shared" si="3"/>
        <v>0</v>
      </c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</row>
    <row r="35" spans="1:91" ht="14.65" customHeight="1" outlineLevel="1" x14ac:dyDescent="0.25">
      <c r="A35" s="32">
        <v>30</v>
      </c>
      <c r="B35" s="163">
        <v>42521</v>
      </c>
      <c r="C35" s="164" t="s">
        <v>173</v>
      </c>
      <c r="D35" s="169"/>
      <c r="E35" s="169"/>
      <c r="F35" s="169">
        <v>-36</v>
      </c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>
        <v>36</v>
      </c>
      <c r="AP35" s="171"/>
      <c r="AQ35" s="171"/>
      <c r="AR35" s="170">
        <f t="shared" si="5"/>
        <v>0</v>
      </c>
      <c r="AS35" s="97"/>
      <c r="AT35" s="40"/>
      <c r="AU35" s="12">
        <f t="shared" si="3"/>
        <v>0</v>
      </c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</row>
    <row r="36" spans="1:91" ht="14.65" customHeight="1" outlineLevel="1" x14ac:dyDescent="0.25">
      <c r="A36" s="32">
        <v>31</v>
      </c>
      <c r="B36" s="163">
        <v>42529</v>
      </c>
      <c r="C36" s="164" t="s">
        <v>181</v>
      </c>
      <c r="D36" s="169"/>
      <c r="E36" s="169"/>
      <c r="F36" s="169">
        <v>25000</v>
      </c>
      <c r="G36" s="171"/>
      <c r="H36" s="171"/>
      <c r="I36" s="171"/>
      <c r="J36" s="171"/>
      <c r="K36" s="171"/>
      <c r="L36" s="171"/>
      <c r="M36" s="171"/>
      <c r="N36" s="171"/>
      <c r="O36" s="171">
        <v>-25000</v>
      </c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0">
        <f t="shared" si="5"/>
        <v>0</v>
      </c>
      <c r="AS36" s="97"/>
      <c r="AT36" s="40"/>
      <c r="AU36" s="12">
        <f t="shared" si="3"/>
        <v>0</v>
      </c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</row>
    <row r="37" spans="1:91" ht="14.65" customHeight="1" outlineLevel="1" x14ac:dyDescent="0.25">
      <c r="A37" s="32">
        <v>32</v>
      </c>
      <c r="B37" s="163">
        <v>42551</v>
      </c>
      <c r="C37" s="164" t="s">
        <v>173</v>
      </c>
      <c r="D37" s="169"/>
      <c r="E37" s="169"/>
      <c r="F37" s="169">
        <v>-35</v>
      </c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>
        <v>35</v>
      </c>
      <c r="AP37" s="171"/>
      <c r="AQ37" s="171"/>
      <c r="AR37" s="170">
        <f t="shared" si="5"/>
        <v>0</v>
      </c>
      <c r="AS37" s="97"/>
      <c r="AT37" s="40"/>
      <c r="AU37" s="12">
        <f t="shared" si="3"/>
        <v>0</v>
      </c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</row>
    <row r="38" spans="1:91" ht="14.65" customHeight="1" outlineLevel="1" x14ac:dyDescent="0.25">
      <c r="A38" s="32">
        <v>33</v>
      </c>
      <c r="B38" s="163">
        <v>42580</v>
      </c>
      <c r="C38" s="164" t="s">
        <v>173</v>
      </c>
      <c r="D38" s="169"/>
      <c r="E38" s="169"/>
      <c r="F38" s="169">
        <v>-35</v>
      </c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1">
        <v>35</v>
      </c>
      <c r="AP38" s="171"/>
      <c r="AQ38" s="171"/>
      <c r="AR38" s="170">
        <f t="shared" si="5"/>
        <v>0</v>
      </c>
      <c r="AS38" s="97"/>
      <c r="AT38" s="40"/>
      <c r="AU38" s="12">
        <f t="shared" si="3"/>
        <v>0</v>
      </c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</row>
    <row r="39" spans="1:91" ht="14.65" customHeight="1" outlineLevel="1" x14ac:dyDescent="0.25">
      <c r="A39" s="32">
        <v>34</v>
      </c>
      <c r="B39" s="163">
        <v>42598</v>
      </c>
      <c r="C39" s="164" t="s">
        <v>182</v>
      </c>
      <c r="D39" s="169"/>
      <c r="E39" s="169"/>
      <c r="F39" s="169">
        <v>-534</v>
      </c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>
        <v>534</v>
      </c>
      <c r="AJ39" s="171"/>
      <c r="AK39" s="171"/>
      <c r="AL39" s="171"/>
      <c r="AM39" s="171"/>
      <c r="AN39" s="171"/>
      <c r="AO39" s="171"/>
      <c r="AP39" s="171"/>
      <c r="AQ39" s="171"/>
      <c r="AR39" s="170">
        <f t="shared" si="5"/>
        <v>0</v>
      </c>
      <c r="AS39" s="97"/>
      <c r="AT39" s="40"/>
      <c r="AU39" s="12">
        <f t="shared" si="3"/>
        <v>0</v>
      </c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</row>
    <row r="40" spans="1:91" ht="14.65" customHeight="1" outlineLevel="1" x14ac:dyDescent="0.25">
      <c r="A40" s="32">
        <v>35</v>
      </c>
      <c r="B40" s="163">
        <v>42601</v>
      </c>
      <c r="C40" s="164" t="s">
        <v>183</v>
      </c>
      <c r="D40" s="169"/>
      <c r="E40" s="169"/>
      <c r="F40" s="169">
        <v>-104</v>
      </c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>
        <v>104</v>
      </c>
      <c r="AD40" s="171"/>
      <c r="AE40" s="171"/>
      <c r="AF40" s="171"/>
      <c r="AG40" s="171"/>
      <c r="AH40" s="171"/>
      <c r="AI40" s="171"/>
      <c r="AJ40" s="171"/>
      <c r="AK40" s="171"/>
      <c r="AL40" s="171"/>
      <c r="AM40" s="171"/>
      <c r="AN40" s="171"/>
      <c r="AO40" s="171"/>
      <c r="AP40" s="171"/>
      <c r="AQ40" s="171"/>
      <c r="AR40" s="170">
        <f t="shared" si="5"/>
        <v>0</v>
      </c>
      <c r="AS40" s="97"/>
      <c r="AT40" s="40"/>
      <c r="AU40" s="12">
        <f t="shared" si="3"/>
        <v>0</v>
      </c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</row>
    <row r="41" spans="1:91" ht="14.65" customHeight="1" outlineLevel="1" x14ac:dyDescent="0.25">
      <c r="A41" s="32">
        <v>36</v>
      </c>
      <c r="B41" s="163">
        <v>42602</v>
      </c>
      <c r="C41" s="164" t="s">
        <v>184</v>
      </c>
      <c r="D41" s="169"/>
      <c r="E41" s="169"/>
      <c r="F41" s="169">
        <v>-12.95</v>
      </c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>
        <v>12.95</v>
      </c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0">
        <f t="shared" si="5"/>
        <v>0</v>
      </c>
      <c r="AS41" s="97"/>
      <c r="AT41" s="40"/>
      <c r="AU41" s="12">
        <f t="shared" si="3"/>
        <v>0</v>
      </c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</row>
    <row r="42" spans="1:91" ht="14.65" customHeight="1" outlineLevel="1" x14ac:dyDescent="0.25">
      <c r="A42" s="32">
        <v>37</v>
      </c>
      <c r="B42" s="163">
        <v>42604</v>
      </c>
      <c r="C42" s="164" t="s">
        <v>185</v>
      </c>
      <c r="D42" s="169"/>
      <c r="E42" s="169"/>
      <c r="F42" s="169">
        <v>-50</v>
      </c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>
        <v>50</v>
      </c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0">
        <f t="shared" si="5"/>
        <v>0</v>
      </c>
      <c r="AS42" s="97"/>
      <c r="AT42" s="40"/>
      <c r="AU42" s="12">
        <f t="shared" si="3"/>
        <v>0</v>
      </c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</row>
    <row r="43" spans="1:91" ht="14.65" customHeight="1" outlineLevel="1" x14ac:dyDescent="0.25">
      <c r="A43" s="32">
        <v>38</v>
      </c>
      <c r="B43" s="163">
        <v>42604</v>
      </c>
      <c r="C43" s="164" t="s">
        <v>185</v>
      </c>
      <c r="D43" s="169"/>
      <c r="E43" s="169"/>
      <c r="F43" s="169">
        <v>-50</v>
      </c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71"/>
      <c r="X43" s="171"/>
      <c r="Y43" s="171"/>
      <c r="Z43" s="171"/>
      <c r="AA43" s="171"/>
      <c r="AB43" s="171"/>
      <c r="AC43" s="171">
        <v>50</v>
      </c>
      <c r="AD43" s="171"/>
      <c r="AE43" s="171"/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0">
        <f t="shared" si="5"/>
        <v>0</v>
      </c>
      <c r="AS43" s="97"/>
      <c r="AT43" s="40"/>
      <c r="AU43" s="12">
        <f t="shared" si="3"/>
        <v>0</v>
      </c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</row>
    <row r="44" spans="1:91" ht="14.65" customHeight="1" outlineLevel="1" x14ac:dyDescent="0.25">
      <c r="A44" s="32">
        <v>39</v>
      </c>
      <c r="B44" s="163">
        <v>42605</v>
      </c>
      <c r="C44" s="164" t="s">
        <v>186</v>
      </c>
      <c r="D44" s="169"/>
      <c r="E44" s="169"/>
      <c r="F44" s="169">
        <v>-2862.5</v>
      </c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>
        <v>2862.5</v>
      </c>
      <c r="AM44" s="171"/>
      <c r="AN44" s="171"/>
      <c r="AO44" s="171"/>
      <c r="AP44" s="171"/>
      <c r="AQ44" s="171"/>
      <c r="AR44" s="170">
        <f t="shared" si="5"/>
        <v>0</v>
      </c>
      <c r="AS44" s="97"/>
      <c r="AT44" s="40"/>
      <c r="AU44" s="12">
        <f t="shared" si="3"/>
        <v>0</v>
      </c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</row>
    <row r="45" spans="1:91" ht="14.65" customHeight="1" x14ac:dyDescent="0.25">
      <c r="A45" s="32">
        <v>40</v>
      </c>
      <c r="B45" s="163">
        <v>42606</v>
      </c>
      <c r="C45" s="164" t="s">
        <v>187</v>
      </c>
      <c r="D45" s="169"/>
      <c r="E45" s="169"/>
      <c r="F45" s="169">
        <v>-174.24</v>
      </c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>
        <v>174.24</v>
      </c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0">
        <f t="shared" si="5"/>
        <v>0</v>
      </c>
      <c r="AS45" s="97"/>
      <c r="AT45" s="40"/>
      <c r="AU45" s="12">
        <f t="shared" si="3"/>
        <v>0</v>
      </c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</row>
    <row r="46" spans="1:91" ht="14.65" customHeight="1" outlineLevel="1" x14ac:dyDescent="0.25">
      <c r="A46" s="32">
        <v>41</v>
      </c>
      <c r="B46" s="163">
        <v>42613</v>
      </c>
      <c r="C46" s="164" t="s">
        <v>188</v>
      </c>
      <c r="D46" s="169"/>
      <c r="E46" s="169"/>
      <c r="F46" s="169">
        <v>-4077</v>
      </c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>
        <v>4077</v>
      </c>
      <c r="AK46" s="171"/>
      <c r="AL46" s="171"/>
      <c r="AM46" s="171"/>
      <c r="AN46" s="171"/>
      <c r="AO46" s="171"/>
      <c r="AP46" s="171"/>
      <c r="AQ46" s="171"/>
      <c r="AR46" s="170">
        <f t="shared" si="5"/>
        <v>0</v>
      </c>
      <c r="AS46" s="97"/>
      <c r="AT46" s="40"/>
      <c r="AU46" s="12">
        <f t="shared" si="3"/>
        <v>0</v>
      </c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</row>
    <row r="47" spans="1:91" ht="14.65" customHeight="1" outlineLevel="1" x14ac:dyDescent="0.25">
      <c r="A47" s="32">
        <v>42</v>
      </c>
      <c r="B47" s="163">
        <v>42613</v>
      </c>
      <c r="C47" s="164" t="s">
        <v>173</v>
      </c>
      <c r="D47" s="169"/>
      <c r="E47" s="169"/>
      <c r="F47" s="169">
        <v>-41</v>
      </c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>
        <v>41</v>
      </c>
      <c r="AP47" s="171"/>
      <c r="AQ47" s="171"/>
      <c r="AR47" s="170">
        <f t="shared" si="5"/>
        <v>0</v>
      </c>
      <c r="AS47" s="97"/>
      <c r="AT47" s="40"/>
      <c r="AU47" s="12">
        <f t="shared" si="3"/>
        <v>0</v>
      </c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</row>
    <row r="48" spans="1:91" ht="14.65" customHeight="1" outlineLevel="1" x14ac:dyDescent="0.25">
      <c r="A48" s="32">
        <v>43</v>
      </c>
      <c r="B48" s="163">
        <v>42614</v>
      </c>
      <c r="C48" s="164" t="s">
        <v>191</v>
      </c>
      <c r="D48" s="169"/>
      <c r="E48" s="169"/>
      <c r="F48" s="169">
        <v>-99.95</v>
      </c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>
        <v>99.95</v>
      </c>
      <c r="AJ48" s="171"/>
      <c r="AK48" s="171"/>
      <c r="AL48" s="171"/>
      <c r="AM48" s="171"/>
      <c r="AN48" s="171"/>
      <c r="AO48" s="171"/>
      <c r="AP48" s="171"/>
      <c r="AQ48" s="171"/>
      <c r="AR48" s="170">
        <f t="shared" si="5"/>
        <v>0</v>
      </c>
      <c r="AS48" s="97"/>
      <c r="AT48" s="40"/>
      <c r="AU48" s="12">
        <f t="shared" si="3"/>
        <v>0</v>
      </c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</row>
    <row r="49" spans="1:91" ht="14.65" customHeight="1" outlineLevel="1" x14ac:dyDescent="0.25">
      <c r="A49" s="32">
        <v>44</v>
      </c>
      <c r="B49" s="163">
        <v>42615</v>
      </c>
      <c r="C49" s="164" t="s">
        <v>192</v>
      </c>
      <c r="D49" s="169"/>
      <c r="E49" s="169"/>
      <c r="F49" s="169">
        <v>-2250</v>
      </c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>
        <v>2250</v>
      </c>
      <c r="AJ49" s="171"/>
      <c r="AK49" s="171"/>
      <c r="AL49" s="171"/>
      <c r="AM49" s="171"/>
      <c r="AN49" s="171"/>
      <c r="AO49" s="171"/>
      <c r="AP49" s="171"/>
      <c r="AQ49" s="171"/>
      <c r="AR49" s="170">
        <f t="shared" si="5"/>
        <v>0</v>
      </c>
      <c r="AS49" s="97"/>
      <c r="AT49" s="40"/>
      <c r="AU49" s="12">
        <f t="shared" si="3"/>
        <v>0</v>
      </c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</row>
    <row r="50" spans="1:91" ht="14.65" customHeight="1" outlineLevel="1" x14ac:dyDescent="0.25">
      <c r="A50" s="32">
        <v>45</v>
      </c>
      <c r="B50" s="163">
        <v>42615</v>
      </c>
      <c r="C50" s="164" t="s">
        <v>193</v>
      </c>
      <c r="D50" s="169"/>
      <c r="E50" s="169"/>
      <c r="F50" s="169">
        <v>-408</v>
      </c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>
        <v>408</v>
      </c>
      <c r="AJ50" s="171"/>
      <c r="AK50" s="171"/>
      <c r="AL50" s="171"/>
      <c r="AM50" s="171"/>
      <c r="AN50" s="171"/>
      <c r="AO50" s="171"/>
      <c r="AP50" s="171"/>
      <c r="AQ50" s="171"/>
      <c r="AR50" s="170">
        <f t="shared" si="5"/>
        <v>0</v>
      </c>
      <c r="AS50" s="97"/>
      <c r="AT50" s="40"/>
      <c r="AU50" s="12">
        <f t="shared" si="3"/>
        <v>0</v>
      </c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</row>
    <row r="51" spans="1:91" ht="14.65" customHeight="1" outlineLevel="1" x14ac:dyDescent="0.25">
      <c r="A51" s="32">
        <v>46</v>
      </c>
      <c r="B51" s="163">
        <v>42615</v>
      </c>
      <c r="C51" s="164" t="s">
        <v>193</v>
      </c>
      <c r="D51" s="169"/>
      <c r="E51" s="169"/>
      <c r="F51" s="169">
        <v>-200</v>
      </c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>
        <v>200</v>
      </c>
      <c r="AJ51" s="171"/>
      <c r="AK51" s="171"/>
      <c r="AL51" s="171"/>
      <c r="AM51" s="171"/>
      <c r="AN51" s="171"/>
      <c r="AO51" s="171"/>
      <c r="AP51" s="171"/>
      <c r="AQ51" s="171"/>
      <c r="AR51" s="170">
        <f t="shared" si="5"/>
        <v>0</v>
      </c>
      <c r="AS51" s="97"/>
      <c r="AT51" s="40"/>
      <c r="AU51" s="12">
        <f t="shared" si="3"/>
        <v>0</v>
      </c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</row>
    <row r="52" spans="1:91" ht="14.65" customHeight="1" outlineLevel="1" x14ac:dyDescent="0.25">
      <c r="A52" s="32">
        <v>47</v>
      </c>
      <c r="B52" s="163">
        <v>42615</v>
      </c>
      <c r="C52" s="164" t="s">
        <v>193</v>
      </c>
      <c r="D52" s="169"/>
      <c r="E52" s="169"/>
      <c r="F52" s="169">
        <v>-243</v>
      </c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>
        <v>243</v>
      </c>
      <c r="AJ52" s="171"/>
      <c r="AK52" s="171"/>
      <c r="AL52" s="171"/>
      <c r="AM52" s="171"/>
      <c r="AN52" s="171"/>
      <c r="AO52" s="171"/>
      <c r="AP52" s="171"/>
      <c r="AQ52" s="171"/>
      <c r="AR52" s="170">
        <f t="shared" si="5"/>
        <v>0</v>
      </c>
      <c r="AS52" s="97"/>
      <c r="AT52" s="40"/>
      <c r="AU52" s="12">
        <f t="shared" si="3"/>
        <v>0</v>
      </c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</row>
    <row r="53" spans="1:91" ht="14.65" customHeight="1" outlineLevel="1" x14ac:dyDescent="0.25">
      <c r="A53" s="32">
        <v>48</v>
      </c>
      <c r="B53" s="163">
        <v>42619</v>
      </c>
      <c r="C53" s="164" t="s">
        <v>194</v>
      </c>
      <c r="D53" s="169"/>
      <c r="E53" s="169"/>
      <c r="F53" s="169">
        <v>-759.8</v>
      </c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>
        <v>759.8</v>
      </c>
      <c r="AN53" s="171"/>
      <c r="AO53" s="171"/>
      <c r="AP53" s="171"/>
      <c r="AQ53" s="171"/>
      <c r="AR53" s="170">
        <f t="shared" si="5"/>
        <v>0</v>
      </c>
      <c r="AS53" s="97"/>
      <c r="AT53" s="40"/>
      <c r="AU53" s="12">
        <f t="shared" si="3"/>
        <v>0</v>
      </c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</row>
    <row r="54" spans="1:91" ht="14.65" customHeight="1" outlineLevel="1" x14ac:dyDescent="0.25">
      <c r="A54" s="32">
        <v>49</v>
      </c>
      <c r="B54" s="163">
        <v>42642</v>
      </c>
      <c r="C54" s="164" t="s">
        <v>197</v>
      </c>
      <c r="D54" s="169"/>
      <c r="E54" s="169"/>
      <c r="F54" s="169">
        <v>-3252.5</v>
      </c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>
        <v>3252.5</v>
      </c>
      <c r="AK54" s="171"/>
      <c r="AL54" s="171"/>
      <c r="AM54" s="171"/>
      <c r="AN54" s="171"/>
      <c r="AO54" s="171"/>
      <c r="AP54" s="171"/>
      <c r="AQ54" s="171"/>
      <c r="AR54" s="170">
        <f t="shared" si="5"/>
        <v>0</v>
      </c>
      <c r="AS54" s="97"/>
      <c r="AT54" s="40"/>
      <c r="AU54" s="12">
        <f t="shared" si="3"/>
        <v>0</v>
      </c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</row>
    <row r="55" spans="1:91" ht="14.65" customHeight="1" outlineLevel="1" x14ac:dyDescent="0.25">
      <c r="A55" s="32">
        <v>50</v>
      </c>
      <c r="B55" s="163">
        <v>42643</v>
      </c>
      <c r="C55" s="164" t="s">
        <v>173</v>
      </c>
      <c r="D55" s="169"/>
      <c r="E55" s="169"/>
      <c r="F55" s="169">
        <v>-39</v>
      </c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>
        <v>39</v>
      </c>
      <c r="AP55" s="171"/>
      <c r="AQ55" s="171"/>
      <c r="AR55" s="170">
        <f t="shared" si="5"/>
        <v>0</v>
      </c>
      <c r="AS55" s="97"/>
      <c r="AT55" s="40"/>
      <c r="AU55" s="12">
        <f t="shared" si="3"/>
        <v>0</v>
      </c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</row>
    <row r="56" spans="1:91" ht="14.65" customHeight="1" outlineLevel="1" x14ac:dyDescent="0.25">
      <c r="A56" s="32">
        <v>51</v>
      </c>
      <c r="B56" s="163">
        <v>42653</v>
      </c>
      <c r="C56" s="164" t="s">
        <v>198</v>
      </c>
      <c r="D56" s="169"/>
      <c r="E56" s="169"/>
      <c r="F56" s="169">
        <v>-160</v>
      </c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>
        <v>160</v>
      </c>
      <c r="AN56" s="171"/>
      <c r="AO56" s="171"/>
      <c r="AP56" s="171"/>
      <c r="AQ56" s="171"/>
      <c r="AR56" s="170">
        <f t="shared" si="5"/>
        <v>0</v>
      </c>
      <c r="AS56" s="97"/>
      <c r="AT56" s="40"/>
      <c r="AU56" s="12">
        <f t="shared" si="3"/>
        <v>0</v>
      </c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</row>
    <row r="57" spans="1:91" ht="14.65" customHeight="1" outlineLevel="1" x14ac:dyDescent="0.25">
      <c r="A57" s="32">
        <v>52</v>
      </c>
      <c r="B57" s="163">
        <v>42669</v>
      </c>
      <c r="C57" s="164" t="s">
        <v>198</v>
      </c>
      <c r="D57" s="169"/>
      <c r="E57" s="169"/>
      <c r="F57" s="169">
        <v>-657</v>
      </c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>
        <v>657</v>
      </c>
      <c r="AN57" s="171"/>
      <c r="AO57" s="171"/>
      <c r="AP57" s="171"/>
      <c r="AQ57" s="171"/>
      <c r="AR57" s="170">
        <f t="shared" si="5"/>
        <v>0</v>
      </c>
      <c r="AS57" s="97"/>
      <c r="AT57" s="40"/>
      <c r="AU57" s="12">
        <f t="shared" si="3"/>
        <v>0</v>
      </c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</row>
    <row r="58" spans="1:91" ht="14.65" customHeight="1" outlineLevel="1" x14ac:dyDescent="0.25">
      <c r="A58" s="32">
        <v>53</v>
      </c>
      <c r="B58" s="163">
        <v>42673</v>
      </c>
      <c r="C58" s="164" t="s">
        <v>173</v>
      </c>
      <c r="D58" s="169"/>
      <c r="E58" s="169"/>
      <c r="F58" s="169">
        <v>-36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>
        <v>36</v>
      </c>
      <c r="AP58" s="171"/>
      <c r="AQ58" s="171"/>
      <c r="AR58" s="170">
        <f t="shared" si="5"/>
        <v>0</v>
      </c>
      <c r="AS58" s="97"/>
      <c r="AT58" s="40"/>
      <c r="AU58" s="12">
        <f t="shared" si="3"/>
        <v>0</v>
      </c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</row>
    <row r="59" spans="1:91" ht="14.65" customHeight="1" outlineLevel="1" x14ac:dyDescent="0.25">
      <c r="A59" s="32">
        <v>54</v>
      </c>
      <c r="B59" s="163">
        <v>42683</v>
      </c>
      <c r="C59" s="164" t="s">
        <v>199</v>
      </c>
      <c r="D59" s="169"/>
      <c r="E59" s="169"/>
      <c r="F59" s="169">
        <v>-83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>
        <v>83</v>
      </c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0">
        <f t="shared" si="5"/>
        <v>0</v>
      </c>
      <c r="AS59" s="97"/>
      <c r="AT59" s="40"/>
      <c r="AU59" s="12">
        <f t="shared" si="3"/>
        <v>0</v>
      </c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</row>
    <row r="60" spans="1:91" ht="14.65" customHeight="1" outlineLevel="1" x14ac:dyDescent="0.25">
      <c r="A60" s="32">
        <v>55</v>
      </c>
      <c r="B60" s="163">
        <v>42690</v>
      </c>
      <c r="C60" s="164" t="s">
        <v>181</v>
      </c>
      <c r="D60" s="169"/>
      <c r="E60" s="169"/>
      <c r="F60" s="169">
        <v>15000</v>
      </c>
      <c r="G60" s="171"/>
      <c r="H60" s="171"/>
      <c r="I60" s="171"/>
      <c r="J60" s="171"/>
      <c r="K60" s="171"/>
      <c r="L60" s="171"/>
      <c r="M60" s="171"/>
      <c r="N60" s="171"/>
      <c r="O60" s="171">
        <v>-15000</v>
      </c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0">
        <f t="shared" si="5"/>
        <v>0</v>
      </c>
      <c r="AS60" s="97"/>
      <c r="AT60" s="40"/>
      <c r="AU60" s="12">
        <f t="shared" si="3"/>
        <v>0</v>
      </c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</row>
    <row r="61" spans="1:91" ht="14.65" customHeight="1" outlineLevel="1" x14ac:dyDescent="0.25">
      <c r="A61" s="32">
        <v>56</v>
      </c>
      <c r="B61" s="163">
        <v>42703</v>
      </c>
      <c r="C61" s="164" t="s">
        <v>207</v>
      </c>
      <c r="D61" s="169">
        <v>-185</v>
      </c>
      <c r="E61" s="169"/>
      <c r="F61" s="169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>
        <v>185</v>
      </c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0">
        <f t="shared" si="5"/>
        <v>0</v>
      </c>
      <c r="AS61" s="97"/>
      <c r="AT61" s="40"/>
      <c r="AU61" s="12">
        <f t="shared" si="3"/>
        <v>0</v>
      </c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</row>
    <row r="62" spans="1:91" ht="14.65" customHeight="1" outlineLevel="1" x14ac:dyDescent="0.25">
      <c r="A62" s="32">
        <v>57</v>
      </c>
      <c r="B62" s="163">
        <v>42704</v>
      </c>
      <c r="C62" s="164" t="s">
        <v>200</v>
      </c>
      <c r="D62" s="169"/>
      <c r="E62" s="169"/>
      <c r="F62" s="169">
        <v>-1175</v>
      </c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>
        <v>1175</v>
      </c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0">
        <f t="shared" si="5"/>
        <v>0</v>
      </c>
      <c r="AS62" s="97"/>
      <c r="AT62" s="40"/>
      <c r="AU62" s="12">
        <f t="shared" si="3"/>
        <v>0</v>
      </c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</row>
    <row r="63" spans="1:91" ht="14.65" customHeight="1" outlineLevel="1" x14ac:dyDescent="0.25">
      <c r="A63" s="32">
        <v>58</v>
      </c>
      <c r="B63" s="163">
        <v>42704</v>
      </c>
      <c r="C63" s="164" t="s">
        <v>173</v>
      </c>
      <c r="D63" s="169"/>
      <c r="E63" s="169"/>
      <c r="F63" s="169">
        <v>-37</v>
      </c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>
        <v>37</v>
      </c>
      <c r="AP63" s="171"/>
      <c r="AQ63" s="171"/>
      <c r="AR63" s="170">
        <f t="shared" si="5"/>
        <v>0</v>
      </c>
      <c r="AS63" s="97"/>
      <c r="AT63" s="40"/>
      <c r="AU63" s="12">
        <f t="shared" si="3"/>
        <v>0</v>
      </c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</row>
    <row r="64" spans="1:91" ht="14.65" customHeight="1" outlineLevel="1" x14ac:dyDescent="0.25">
      <c r="A64" s="32">
        <v>59</v>
      </c>
      <c r="B64" s="163">
        <v>42725</v>
      </c>
      <c r="C64" s="164" t="s">
        <v>201</v>
      </c>
      <c r="D64" s="169"/>
      <c r="E64" s="169"/>
      <c r="F64" s="169">
        <v>-500</v>
      </c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>
        <v>500</v>
      </c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0">
        <f t="shared" si="5"/>
        <v>0</v>
      </c>
      <c r="AS64" s="97"/>
      <c r="AT64" s="40"/>
      <c r="AU64" s="12">
        <f t="shared" si="3"/>
        <v>0</v>
      </c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</row>
    <row r="65" spans="1:91" ht="14.65" customHeight="1" x14ac:dyDescent="0.25">
      <c r="A65" s="32">
        <v>60</v>
      </c>
      <c r="B65" s="163" t="s">
        <v>202</v>
      </c>
      <c r="C65" s="164" t="s">
        <v>203</v>
      </c>
      <c r="D65" s="169">
        <v>1600</v>
      </c>
      <c r="E65" s="169"/>
      <c r="F65" s="169"/>
      <c r="G65" s="171"/>
      <c r="H65" s="171"/>
      <c r="I65" s="171"/>
      <c r="J65" s="171"/>
      <c r="K65" s="171"/>
      <c r="L65" s="171"/>
      <c r="M65" s="171"/>
      <c r="N65" s="171"/>
      <c r="O65" s="171"/>
      <c r="P65" s="171">
        <v>-1600</v>
      </c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0">
        <f t="shared" si="5"/>
        <v>0</v>
      </c>
      <c r="AS65" s="97"/>
      <c r="AT65" s="40"/>
      <c r="AU65" s="12">
        <f t="shared" si="3"/>
        <v>0</v>
      </c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</row>
    <row r="66" spans="1:91" ht="14.65" customHeight="1" outlineLevel="1" x14ac:dyDescent="0.25">
      <c r="A66" s="32">
        <v>61</v>
      </c>
      <c r="B66" s="163">
        <v>42727</v>
      </c>
      <c r="C66" s="164" t="s">
        <v>205</v>
      </c>
      <c r="D66" s="169"/>
      <c r="E66" s="169"/>
      <c r="F66" s="169">
        <v>-1600</v>
      </c>
      <c r="G66" s="171"/>
      <c r="H66" s="171"/>
      <c r="I66" s="171"/>
      <c r="J66" s="171"/>
      <c r="K66" s="171"/>
      <c r="L66" s="171"/>
      <c r="M66" s="171"/>
      <c r="N66" s="171"/>
      <c r="O66" s="171"/>
      <c r="P66" s="171">
        <v>1600</v>
      </c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  <c r="AP66" s="171"/>
      <c r="AQ66" s="171"/>
      <c r="AR66" s="170">
        <f t="shared" si="5"/>
        <v>0</v>
      </c>
      <c r="AS66" s="97"/>
      <c r="AT66" s="40"/>
      <c r="AU66" s="12">
        <f t="shared" si="3"/>
        <v>0</v>
      </c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</row>
    <row r="67" spans="1:91" ht="14.65" customHeight="1" outlineLevel="1" x14ac:dyDescent="0.25">
      <c r="A67" s="32">
        <v>62</v>
      </c>
      <c r="B67" s="163">
        <v>42734</v>
      </c>
      <c r="C67" s="164" t="s">
        <v>173</v>
      </c>
      <c r="D67" s="169"/>
      <c r="E67" s="169"/>
      <c r="F67" s="169">
        <v>-38</v>
      </c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>
        <v>38</v>
      </c>
      <c r="AP67" s="171"/>
      <c r="AQ67" s="171"/>
      <c r="AR67" s="170">
        <f t="shared" si="5"/>
        <v>0</v>
      </c>
      <c r="AS67" s="97"/>
      <c r="AT67" s="40"/>
      <c r="AU67" s="12">
        <f t="shared" si="3"/>
        <v>0</v>
      </c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</row>
    <row r="68" spans="1:91" ht="14.65" customHeight="1" outlineLevel="1" x14ac:dyDescent="0.25">
      <c r="A68" s="32">
        <v>63</v>
      </c>
      <c r="B68" s="163">
        <v>42735</v>
      </c>
      <c r="C68" s="164" t="s">
        <v>206</v>
      </c>
      <c r="D68" s="169"/>
      <c r="E68" s="169"/>
      <c r="F68" s="169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0">
        <f t="shared" si="5"/>
        <v>0</v>
      </c>
      <c r="AS68" s="97"/>
      <c r="AT68" s="40"/>
      <c r="AU68" s="12">
        <f t="shared" si="3"/>
        <v>0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</row>
    <row r="69" spans="1:91" ht="14.65" customHeight="1" outlineLevel="1" x14ac:dyDescent="0.25">
      <c r="A69" s="32">
        <v>64</v>
      </c>
      <c r="B69" s="163">
        <v>42676</v>
      </c>
      <c r="C69" s="164" t="s">
        <v>209</v>
      </c>
      <c r="D69" s="169"/>
      <c r="E69" s="169"/>
      <c r="F69" s="169">
        <v>150</v>
      </c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>
        <v>-150</v>
      </c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  <c r="AQ69" s="171"/>
      <c r="AR69" s="170">
        <f t="shared" ref="AR69:AR132" si="6">SUM(D69:AQ69)</f>
        <v>0</v>
      </c>
      <c r="AS69" s="97"/>
      <c r="AT69" s="40"/>
      <c r="AU69" s="12">
        <f t="shared" si="3"/>
        <v>0</v>
      </c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</row>
    <row r="70" spans="1:91" ht="14.65" customHeight="1" outlineLevel="1" x14ac:dyDescent="0.25">
      <c r="A70" s="32">
        <v>65</v>
      </c>
      <c r="B70" s="163">
        <v>42735</v>
      </c>
      <c r="C70" s="164" t="s">
        <v>212</v>
      </c>
      <c r="D70" s="169">
        <v>938</v>
      </c>
      <c r="E70" s="169"/>
      <c r="F70" s="169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>
        <v>-938</v>
      </c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0">
        <f t="shared" si="6"/>
        <v>0</v>
      </c>
      <c r="AS70" s="97"/>
      <c r="AT70" s="40"/>
      <c r="AU70" s="12">
        <f t="shared" si="3"/>
        <v>0</v>
      </c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</row>
    <row r="71" spans="1:91" ht="14.65" customHeight="1" outlineLevel="1" x14ac:dyDescent="0.25">
      <c r="A71" s="32">
        <v>66</v>
      </c>
      <c r="B71" s="163"/>
      <c r="C71" s="164"/>
      <c r="D71" s="169"/>
      <c r="E71" s="169"/>
      <c r="F71" s="169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1"/>
      <c r="AP71" s="171"/>
      <c r="AQ71" s="171"/>
      <c r="AR71" s="170">
        <f t="shared" si="6"/>
        <v>0</v>
      </c>
      <c r="AS71" s="97"/>
      <c r="AT71" s="40"/>
      <c r="AU71" s="12">
        <f t="shared" ref="AU71:AU134" si="7">AU70-AT71</f>
        <v>0</v>
      </c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</row>
    <row r="72" spans="1:91" ht="14.65" customHeight="1" outlineLevel="1" x14ac:dyDescent="0.25">
      <c r="A72" s="32">
        <v>67</v>
      </c>
      <c r="B72" s="163"/>
      <c r="C72" s="164"/>
      <c r="D72" s="169"/>
      <c r="E72" s="169"/>
      <c r="F72" s="169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1"/>
      <c r="AQ72" s="171"/>
      <c r="AR72" s="170">
        <f t="shared" si="6"/>
        <v>0</v>
      </c>
      <c r="AS72" s="97"/>
      <c r="AT72" s="40"/>
      <c r="AU72" s="12">
        <f t="shared" si="7"/>
        <v>0</v>
      </c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</row>
    <row r="73" spans="1:91" ht="14.65" customHeight="1" outlineLevel="1" x14ac:dyDescent="0.25">
      <c r="A73" s="32">
        <v>68</v>
      </c>
      <c r="B73" s="163"/>
      <c r="C73" s="164"/>
      <c r="D73" s="169"/>
      <c r="E73" s="169"/>
      <c r="F73" s="169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  <c r="AM73" s="171"/>
      <c r="AN73" s="171"/>
      <c r="AO73" s="171"/>
      <c r="AP73" s="171"/>
      <c r="AQ73" s="171"/>
      <c r="AR73" s="170">
        <f t="shared" si="6"/>
        <v>0</v>
      </c>
      <c r="AS73" s="97"/>
      <c r="AT73" s="40"/>
      <c r="AU73" s="12">
        <f t="shared" si="7"/>
        <v>0</v>
      </c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</row>
    <row r="74" spans="1:91" ht="14.65" customHeight="1" outlineLevel="1" x14ac:dyDescent="0.25">
      <c r="A74" s="32">
        <v>69</v>
      </c>
      <c r="B74" s="163"/>
      <c r="C74" s="164"/>
      <c r="D74" s="169"/>
      <c r="E74" s="169"/>
      <c r="F74" s="169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171"/>
      <c r="AR74" s="170">
        <f t="shared" si="6"/>
        <v>0</v>
      </c>
      <c r="AS74" s="97"/>
      <c r="AT74" s="40"/>
      <c r="AU74" s="12">
        <f t="shared" si="7"/>
        <v>0</v>
      </c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</row>
    <row r="75" spans="1:91" ht="14.65" customHeight="1" outlineLevel="1" x14ac:dyDescent="0.25">
      <c r="A75" s="32">
        <v>70</v>
      </c>
      <c r="B75" s="163"/>
      <c r="C75" s="164"/>
      <c r="D75" s="169"/>
      <c r="E75" s="169"/>
      <c r="F75" s="169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0">
        <f t="shared" si="6"/>
        <v>0</v>
      </c>
      <c r="AS75" s="97"/>
      <c r="AT75" s="40"/>
      <c r="AU75" s="12">
        <f t="shared" si="7"/>
        <v>0</v>
      </c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</row>
    <row r="76" spans="1:91" ht="14.65" customHeight="1" outlineLevel="1" x14ac:dyDescent="0.25">
      <c r="A76" s="32">
        <v>71</v>
      </c>
      <c r="B76" s="163"/>
      <c r="C76" s="164"/>
      <c r="D76" s="169"/>
      <c r="E76" s="169"/>
      <c r="F76" s="169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1"/>
      <c r="AQ76" s="171"/>
      <c r="AR76" s="170">
        <f t="shared" si="6"/>
        <v>0</v>
      </c>
      <c r="AS76" s="97"/>
      <c r="AT76" s="40"/>
      <c r="AU76" s="12">
        <f t="shared" si="7"/>
        <v>0</v>
      </c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</row>
    <row r="77" spans="1:91" ht="14.65" customHeight="1" outlineLevel="1" x14ac:dyDescent="0.25">
      <c r="A77" s="32">
        <v>72</v>
      </c>
      <c r="B77" s="163"/>
      <c r="C77" s="164"/>
      <c r="D77" s="169"/>
      <c r="E77" s="169"/>
      <c r="F77" s="169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  <c r="AM77" s="171"/>
      <c r="AN77" s="171"/>
      <c r="AO77" s="171"/>
      <c r="AP77" s="171"/>
      <c r="AQ77" s="171"/>
      <c r="AR77" s="170">
        <f t="shared" si="6"/>
        <v>0</v>
      </c>
      <c r="AS77" s="97"/>
      <c r="AT77" s="40"/>
      <c r="AU77" s="12">
        <f t="shared" si="7"/>
        <v>0</v>
      </c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</row>
    <row r="78" spans="1:91" ht="14.65" customHeight="1" outlineLevel="1" x14ac:dyDescent="0.25">
      <c r="A78" s="32">
        <v>73</v>
      </c>
      <c r="B78" s="163"/>
      <c r="C78" s="164"/>
      <c r="D78" s="169"/>
      <c r="E78" s="169"/>
      <c r="F78" s="169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  <c r="AM78" s="171"/>
      <c r="AN78" s="171"/>
      <c r="AO78" s="171"/>
      <c r="AP78" s="171"/>
      <c r="AQ78" s="171"/>
      <c r="AR78" s="170">
        <f t="shared" si="6"/>
        <v>0</v>
      </c>
      <c r="AS78" s="97"/>
      <c r="AT78" s="40"/>
      <c r="AU78" s="12">
        <f t="shared" si="7"/>
        <v>0</v>
      </c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</row>
    <row r="79" spans="1:91" ht="14.65" customHeight="1" outlineLevel="1" x14ac:dyDescent="0.25">
      <c r="A79" s="32">
        <v>74</v>
      </c>
      <c r="B79" s="163"/>
      <c r="C79" s="164"/>
      <c r="D79" s="169"/>
      <c r="E79" s="169"/>
      <c r="F79" s="169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0">
        <f t="shared" si="6"/>
        <v>0</v>
      </c>
      <c r="AS79" s="97"/>
      <c r="AT79" s="40"/>
      <c r="AU79" s="12">
        <f t="shared" si="7"/>
        <v>0</v>
      </c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</row>
    <row r="80" spans="1:91" ht="14.65" customHeight="1" outlineLevel="1" x14ac:dyDescent="0.25">
      <c r="A80" s="32">
        <v>75</v>
      </c>
      <c r="B80" s="163"/>
      <c r="C80" s="164"/>
      <c r="D80" s="169"/>
      <c r="E80" s="169"/>
      <c r="F80" s="169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  <c r="AM80" s="171"/>
      <c r="AN80" s="171"/>
      <c r="AO80" s="171"/>
      <c r="AP80" s="171"/>
      <c r="AQ80" s="171"/>
      <c r="AR80" s="170">
        <f t="shared" si="6"/>
        <v>0</v>
      </c>
      <c r="AS80" s="97"/>
      <c r="AT80" s="40"/>
      <c r="AU80" s="12">
        <f t="shared" si="7"/>
        <v>0</v>
      </c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</row>
    <row r="81" spans="1:91" ht="14.65" customHeight="1" outlineLevel="1" x14ac:dyDescent="0.25">
      <c r="A81" s="32">
        <v>76</v>
      </c>
      <c r="B81" s="163"/>
      <c r="C81" s="164"/>
      <c r="D81" s="169"/>
      <c r="E81" s="169"/>
      <c r="F81" s="169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  <c r="AM81" s="171"/>
      <c r="AN81" s="171"/>
      <c r="AO81" s="171"/>
      <c r="AP81" s="171"/>
      <c r="AQ81" s="171"/>
      <c r="AR81" s="170">
        <f t="shared" si="6"/>
        <v>0</v>
      </c>
      <c r="AS81" s="97"/>
      <c r="AT81" s="40"/>
      <c r="AU81" s="12">
        <f t="shared" si="7"/>
        <v>0</v>
      </c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</row>
    <row r="82" spans="1:91" ht="14.65" customHeight="1" outlineLevel="1" x14ac:dyDescent="0.25">
      <c r="A82" s="32">
        <v>77</v>
      </c>
      <c r="B82" s="163"/>
      <c r="C82" s="164"/>
      <c r="D82" s="169"/>
      <c r="E82" s="169"/>
      <c r="F82" s="169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171"/>
      <c r="AP82" s="171"/>
      <c r="AQ82" s="171"/>
      <c r="AR82" s="170">
        <f t="shared" si="6"/>
        <v>0</v>
      </c>
      <c r="AS82" s="97"/>
      <c r="AT82" s="40"/>
      <c r="AU82" s="12">
        <f t="shared" si="7"/>
        <v>0</v>
      </c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</row>
    <row r="83" spans="1:91" ht="14.65" customHeight="1" outlineLevel="1" x14ac:dyDescent="0.25">
      <c r="A83" s="32">
        <v>78</v>
      </c>
      <c r="B83" s="163"/>
      <c r="C83" s="164"/>
      <c r="D83" s="169"/>
      <c r="E83" s="169"/>
      <c r="F83" s="169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170">
        <f t="shared" si="6"/>
        <v>0</v>
      </c>
      <c r="AS83" s="97"/>
      <c r="AT83" s="40"/>
      <c r="AU83" s="12">
        <f t="shared" si="7"/>
        <v>0</v>
      </c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</row>
    <row r="84" spans="1:91" ht="14.65" customHeight="1" outlineLevel="1" x14ac:dyDescent="0.25">
      <c r="A84" s="32">
        <v>79</v>
      </c>
      <c r="B84" s="163"/>
      <c r="C84" s="164"/>
      <c r="D84" s="169"/>
      <c r="E84" s="169"/>
      <c r="F84" s="169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170">
        <f t="shared" si="6"/>
        <v>0</v>
      </c>
      <c r="AS84" s="97"/>
      <c r="AT84" s="40"/>
      <c r="AU84" s="12">
        <f t="shared" si="7"/>
        <v>0</v>
      </c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</row>
    <row r="85" spans="1:91" ht="14.65" customHeight="1" x14ac:dyDescent="0.25">
      <c r="A85" s="32">
        <v>80</v>
      </c>
      <c r="B85" s="163"/>
      <c r="C85" s="164"/>
      <c r="D85" s="169"/>
      <c r="E85" s="169"/>
      <c r="F85" s="169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171"/>
      <c r="AP85" s="171"/>
      <c r="AQ85" s="171"/>
      <c r="AR85" s="170">
        <f t="shared" si="6"/>
        <v>0</v>
      </c>
      <c r="AS85" s="97"/>
      <c r="AT85" s="40"/>
      <c r="AU85" s="12">
        <f t="shared" si="7"/>
        <v>0</v>
      </c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</row>
    <row r="86" spans="1:91" ht="14.65" customHeight="1" outlineLevel="1" x14ac:dyDescent="0.25">
      <c r="A86" s="32">
        <v>81</v>
      </c>
      <c r="B86" s="163"/>
      <c r="C86" s="164"/>
      <c r="D86" s="169"/>
      <c r="E86" s="169"/>
      <c r="F86" s="169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0">
        <f t="shared" si="6"/>
        <v>0</v>
      </c>
      <c r="AS86" s="97"/>
      <c r="AT86" s="40"/>
      <c r="AU86" s="12">
        <f t="shared" si="7"/>
        <v>0</v>
      </c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</row>
    <row r="87" spans="1:91" ht="14.65" customHeight="1" outlineLevel="1" x14ac:dyDescent="0.25">
      <c r="A87" s="32">
        <v>82</v>
      </c>
      <c r="B87" s="163"/>
      <c r="C87" s="164"/>
      <c r="D87" s="169"/>
      <c r="E87" s="169"/>
      <c r="F87" s="169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0">
        <f t="shared" si="6"/>
        <v>0</v>
      </c>
      <c r="AS87" s="97"/>
      <c r="AT87" s="40"/>
      <c r="AU87" s="12">
        <f t="shared" si="7"/>
        <v>0</v>
      </c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</row>
    <row r="88" spans="1:91" ht="14.65" customHeight="1" outlineLevel="1" x14ac:dyDescent="0.25">
      <c r="A88" s="32">
        <v>83</v>
      </c>
      <c r="B88" s="163"/>
      <c r="C88" s="164"/>
      <c r="D88" s="169"/>
      <c r="E88" s="169"/>
      <c r="F88" s="169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0">
        <f t="shared" si="6"/>
        <v>0</v>
      </c>
      <c r="AS88" s="97"/>
      <c r="AT88" s="40"/>
      <c r="AU88" s="12">
        <f t="shared" si="7"/>
        <v>0</v>
      </c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</row>
    <row r="89" spans="1:91" ht="14.65" customHeight="1" outlineLevel="1" x14ac:dyDescent="0.25">
      <c r="A89" s="32">
        <v>84</v>
      </c>
      <c r="B89" s="163"/>
      <c r="C89" s="164"/>
      <c r="D89" s="169"/>
      <c r="E89" s="169"/>
      <c r="F89" s="169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0">
        <f t="shared" si="6"/>
        <v>0</v>
      </c>
      <c r="AS89" s="97"/>
      <c r="AT89" s="40"/>
      <c r="AU89" s="12">
        <f t="shared" si="7"/>
        <v>0</v>
      </c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</row>
    <row r="90" spans="1:91" ht="14.65" customHeight="1" outlineLevel="1" x14ac:dyDescent="0.25">
      <c r="A90" s="32">
        <v>85</v>
      </c>
      <c r="B90" s="163"/>
      <c r="C90" s="164"/>
      <c r="D90" s="169"/>
      <c r="E90" s="169"/>
      <c r="F90" s="169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0">
        <f t="shared" si="6"/>
        <v>0</v>
      </c>
      <c r="AS90" s="97"/>
      <c r="AT90" s="40"/>
      <c r="AU90" s="12">
        <f t="shared" si="7"/>
        <v>0</v>
      </c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</row>
    <row r="91" spans="1:91" ht="14.65" customHeight="1" outlineLevel="1" x14ac:dyDescent="0.25">
      <c r="A91" s="32">
        <v>86</v>
      </c>
      <c r="B91" s="163"/>
      <c r="C91" s="164"/>
      <c r="D91" s="169"/>
      <c r="E91" s="169"/>
      <c r="F91" s="169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0">
        <f t="shared" si="6"/>
        <v>0</v>
      </c>
      <c r="AS91" s="97"/>
      <c r="AT91" s="40"/>
      <c r="AU91" s="12">
        <f t="shared" si="7"/>
        <v>0</v>
      </c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</row>
    <row r="92" spans="1:91" ht="14.65" customHeight="1" outlineLevel="1" x14ac:dyDescent="0.25">
      <c r="A92" s="32">
        <v>87</v>
      </c>
      <c r="B92" s="163"/>
      <c r="C92" s="164"/>
      <c r="D92" s="169"/>
      <c r="E92" s="169"/>
      <c r="F92" s="169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0">
        <f t="shared" si="6"/>
        <v>0</v>
      </c>
      <c r="AS92" s="97"/>
      <c r="AT92" s="40"/>
      <c r="AU92" s="12">
        <f t="shared" si="7"/>
        <v>0</v>
      </c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</row>
    <row r="93" spans="1:91" ht="14.65" customHeight="1" outlineLevel="1" x14ac:dyDescent="0.25">
      <c r="A93" s="32">
        <v>88</v>
      </c>
      <c r="B93" s="163"/>
      <c r="C93" s="164"/>
      <c r="D93" s="169"/>
      <c r="E93" s="169"/>
      <c r="F93" s="169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0">
        <f t="shared" si="6"/>
        <v>0</v>
      </c>
      <c r="AS93" s="97"/>
      <c r="AT93" s="40"/>
      <c r="AU93" s="12">
        <f t="shared" si="7"/>
        <v>0</v>
      </c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</row>
    <row r="94" spans="1:91" ht="14.65" customHeight="1" outlineLevel="1" x14ac:dyDescent="0.25">
      <c r="A94" s="32">
        <v>89</v>
      </c>
      <c r="B94" s="163"/>
      <c r="C94" s="164"/>
      <c r="D94" s="169"/>
      <c r="E94" s="169"/>
      <c r="F94" s="169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0">
        <f t="shared" si="6"/>
        <v>0</v>
      </c>
      <c r="AS94" s="97"/>
      <c r="AT94" s="40"/>
      <c r="AU94" s="12">
        <f t="shared" si="7"/>
        <v>0</v>
      </c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</row>
    <row r="95" spans="1:91" ht="14.65" customHeight="1" outlineLevel="1" x14ac:dyDescent="0.25">
      <c r="A95" s="32">
        <v>90</v>
      </c>
      <c r="B95" s="163"/>
      <c r="C95" s="164"/>
      <c r="D95" s="169"/>
      <c r="E95" s="169"/>
      <c r="F95" s="169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0">
        <f t="shared" si="6"/>
        <v>0</v>
      </c>
      <c r="AS95" s="97"/>
      <c r="AT95" s="40"/>
      <c r="AU95" s="12">
        <f t="shared" si="7"/>
        <v>0</v>
      </c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</row>
    <row r="96" spans="1:91" ht="14.65" customHeight="1" outlineLevel="1" x14ac:dyDescent="0.25">
      <c r="A96" s="32">
        <v>91</v>
      </c>
      <c r="B96" s="163"/>
      <c r="C96" s="164"/>
      <c r="D96" s="169"/>
      <c r="E96" s="169"/>
      <c r="F96" s="169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0">
        <f t="shared" si="6"/>
        <v>0</v>
      </c>
      <c r="AS96" s="97"/>
      <c r="AT96" s="40"/>
      <c r="AU96" s="12">
        <f t="shared" si="7"/>
        <v>0</v>
      </c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</row>
    <row r="97" spans="1:91" ht="14.65" customHeight="1" outlineLevel="1" x14ac:dyDescent="0.25">
      <c r="A97" s="32">
        <v>92</v>
      </c>
      <c r="B97" s="163"/>
      <c r="C97" s="164"/>
      <c r="D97" s="169"/>
      <c r="E97" s="169"/>
      <c r="F97" s="169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0">
        <f t="shared" si="6"/>
        <v>0</v>
      </c>
      <c r="AS97" s="97"/>
      <c r="AT97" s="40"/>
      <c r="AU97" s="12">
        <f t="shared" si="7"/>
        <v>0</v>
      </c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</row>
    <row r="98" spans="1:91" ht="14.65" customHeight="1" outlineLevel="1" x14ac:dyDescent="0.25">
      <c r="A98" s="32">
        <v>93</v>
      </c>
      <c r="B98" s="163"/>
      <c r="C98" s="164"/>
      <c r="D98" s="169"/>
      <c r="E98" s="169"/>
      <c r="F98" s="169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0">
        <f t="shared" si="6"/>
        <v>0</v>
      </c>
      <c r="AS98" s="97"/>
      <c r="AT98" s="40"/>
      <c r="AU98" s="12">
        <f t="shared" si="7"/>
        <v>0</v>
      </c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</row>
    <row r="99" spans="1:91" ht="14.65" customHeight="1" outlineLevel="1" x14ac:dyDescent="0.25">
      <c r="A99" s="32">
        <v>94</v>
      </c>
      <c r="B99" s="163"/>
      <c r="C99" s="164"/>
      <c r="D99" s="169"/>
      <c r="E99" s="169"/>
      <c r="F99" s="169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0">
        <f t="shared" si="6"/>
        <v>0</v>
      </c>
      <c r="AS99" s="97"/>
      <c r="AT99" s="40"/>
      <c r="AU99" s="12">
        <f t="shared" si="7"/>
        <v>0</v>
      </c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</row>
    <row r="100" spans="1:91" ht="14.65" customHeight="1" outlineLevel="1" x14ac:dyDescent="0.25">
      <c r="A100" s="32">
        <v>95</v>
      </c>
      <c r="B100" s="163"/>
      <c r="C100" s="164"/>
      <c r="D100" s="169"/>
      <c r="E100" s="169"/>
      <c r="F100" s="169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0">
        <f t="shared" si="6"/>
        <v>0</v>
      </c>
      <c r="AS100" s="97"/>
      <c r="AT100" s="40"/>
      <c r="AU100" s="12">
        <f t="shared" si="7"/>
        <v>0</v>
      </c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</row>
    <row r="101" spans="1:91" ht="14.65" customHeight="1" outlineLevel="1" x14ac:dyDescent="0.25">
      <c r="A101" s="32">
        <v>96</v>
      </c>
      <c r="B101" s="163"/>
      <c r="C101" s="164"/>
      <c r="D101" s="169"/>
      <c r="E101" s="169"/>
      <c r="F101" s="169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0">
        <f t="shared" si="6"/>
        <v>0</v>
      </c>
      <c r="AS101" s="97"/>
      <c r="AT101" s="40"/>
      <c r="AU101" s="12">
        <f t="shared" si="7"/>
        <v>0</v>
      </c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</row>
    <row r="102" spans="1:91" ht="14.65" customHeight="1" outlineLevel="1" x14ac:dyDescent="0.25">
      <c r="A102" s="32">
        <v>97</v>
      </c>
      <c r="B102" s="163"/>
      <c r="C102" s="164"/>
      <c r="D102" s="169"/>
      <c r="E102" s="169"/>
      <c r="F102" s="169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0">
        <f t="shared" si="6"/>
        <v>0</v>
      </c>
      <c r="AS102" s="97"/>
      <c r="AT102" s="40"/>
      <c r="AU102" s="12">
        <f t="shared" si="7"/>
        <v>0</v>
      </c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</row>
    <row r="103" spans="1:91" ht="14.65" customHeight="1" outlineLevel="1" x14ac:dyDescent="0.25">
      <c r="A103" s="32">
        <v>98</v>
      </c>
      <c r="B103" s="163"/>
      <c r="C103" s="164"/>
      <c r="D103" s="169"/>
      <c r="E103" s="169"/>
      <c r="F103" s="169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0">
        <f t="shared" si="6"/>
        <v>0</v>
      </c>
      <c r="AS103" s="97"/>
      <c r="AT103" s="40"/>
      <c r="AU103" s="12">
        <f t="shared" si="7"/>
        <v>0</v>
      </c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</row>
    <row r="104" spans="1:91" ht="14.65" customHeight="1" outlineLevel="1" x14ac:dyDescent="0.25">
      <c r="A104" s="32">
        <v>99</v>
      </c>
      <c r="B104" s="163"/>
      <c r="C104" s="164"/>
      <c r="D104" s="169"/>
      <c r="E104" s="169"/>
      <c r="F104" s="169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0">
        <f t="shared" si="6"/>
        <v>0</v>
      </c>
      <c r="AS104" s="97"/>
      <c r="AT104" s="40"/>
      <c r="AU104" s="12">
        <f t="shared" si="7"/>
        <v>0</v>
      </c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</row>
    <row r="105" spans="1:91" ht="14.65" customHeight="1" x14ac:dyDescent="0.25">
      <c r="A105" s="32">
        <v>100</v>
      </c>
      <c r="B105" s="163"/>
      <c r="C105" s="164"/>
      <c r="D105" s="169"/>
      <c r="E105" s="169"/>
      <c r="F105" s="169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0">
        <f t="shared" si="6"/>
        <v>0</v>
      </c>
      <c r="AS105" s="97"/>
      <c r="AT105" s="40"/>
      <c r="AU105" s="12">
        <f t="shared" si="7"/>
        <v>0</v>
      </c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</row>
    <row r="106" spans="1:91" ht="14.65" customHeight="1" outlineLevel="1" x14ac:dyDescent="0.25">
      <c r="A106" s="32">
        <v>101</v>
      </c>
      <c r="B106" s="163"/>
      <c r="C106" s="164"/>
      <c r="D106" s="169"/>
      <c r="E106" s="169"/>
      <c r="F106" s="169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0">
        <f t="shared" si="6"/>
        <v>0</v>
      </c>
      <c r="AS106" s="97"/>
      <c r="AT106" s="40"/>
      <c r="AU106" s="12">
        <f t="shared" si="7"/>
        <v>0</v>
      </c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</row>
    <row r="107" spans="1:91" ht="14.65" customHeight="1" outlineLevel="1" x14ac:dyDescent="0.25">
      <c r="A107" s="32">
        <v>102</v>
      </c>
      <c r="B107" s="163"/>
      <c r="C107" s="164"/>
      <c r="D107" s="169"/>
      <c r="E107" s="169"/>
      <c r="F107" s="169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0">
        <f t="shared" si="6"/>
        <v>0</v>
      </c>
      <c r="AS107" s="97"/>
      <c r="AT107" s="40"/>
      <c r="AU107" s="12">
        <f t="shared" si="7"/>
        <v>0</v>
      </c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</row>
    <row r="108" spans="1:91" ht="14.65" customHeight="1" outlineLevel="1" x14ac:dyDescent="0.25">
      <c r="A108" s="32">
        <v>103</v>
      </c>
      <c r="B108" s="163"/>
      <c r="C108" s="164"/>
      <c r="D108" s="169"/>
      <c r="E108" s="169"/>
      <c r="F108" s="169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0">
        <f t="shared" si="6"/>
        <v>0</v>
      </c>
      <c r="AS108" s="97"/>
      <c r="AT108" s="40"/>
      <c r="AU108" s="12">
        <f t="shared" si="7"/>
        <v>0</v>
      </c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</row>
    <row r="109" spans="1:91" ht="14.65" customHeight="1" outlineLevel="1" x14ac:dyDescent="0.25">
      <c r="A109" s="32">
        <v>104</v>
      </c>
      <c r="B109" s="163"/>
      <c r="C109" s="164"/>
      <c r="D109" s="169"/>
      <c r="E109" s="169"/>
      <c r="F109" s="169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0">
        <f t="shared" si="6"/>
        <v>0</v>
      </c>
      <c r="AS109" s="97"/>
      <c r="AT109" s="40"/>
      <c r="AU109" s="12">
        <f t="shared" si="7"/>
        <v>0</v>
      </c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</row>
    <row r="110" spans="1:91" ht="14.65" customHeight="1" outlineLevel="1" x14ac:dyDescent="0.25">
      <c r="A110" s="32">
        <v>105</v>
      </c>
      <c r="B110" s="163"/>
      <c r="C110" s="164"/>
      <c r="D110" s="169"/>
      <c r="E110" s="169"/>
      <c r="F110" s="169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0">
        <f t="shared" si="6"/>
        <v>0</v>
      </c>
      <c r="AS110" s="97"/>
      <c r="AT110" s="40"/>
      <c r="AU110" s="12">
        <f t="shared" si="7"/>
        <v>0</v>
      </c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</row>
    <row r="111" spans="1:91" ht="14.65" customHeight="1" outlineLevel="1" x14ac:dyDescent="0.25">
      <c r="A111" s="32">
        <v>106</v>
      </c>
      <c r="B111" s="163"/>
      <c r="C111" s="164"/>
      <c r="D111" s="169"/>
      <c r="E111" s="169"/>
      <c r="F111" s="169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0">
        <f t="shared" si="6"/>
        <v>0</v>
      </c>
      <c r="AS111" s="97"/>
      <c r="AT111" s="40"/>
      <c r="AU111" s="12">
        <f t="shared" si="7"/>
        <v>0</v>
      </c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</row>
    <row r="112" spans="1:91" ht="14.65" customHeight="1" outlineLevel="1" x14ac:dyDescent="0.25">
      <c r="A112" s="32">
        <v>107</v>
      </c>
      <c r="B112" s="163"/>
      <c r="C112" s="164"/>
      <c r="D112" s="169"/>
      <c r="E112" s="169"/>
      <c r="F112" s="169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0">
        <f t="shared" si="6"/>
        <v>0</v>
      </c>
      <c r="AS112" s="97"/>
      <c r="AT112" s="40"/>
      <c r="AU112" s="12">
        <f t="shared" si="7"/>
        <v>0</v>
      </c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</row>
    <row r="113" spans="1:91" ht="14.65" customHeight="1" outlineLevel="1" x14ac:dyDescent="0.25">
      <c r="A113" s="32">
        <v>108</v>
      </c>
      <c r="B113" s="163"/>
      <c r="C113" s="164"/>
      <c r="D113" s="169"/>
      <c r="E113" s="169"/>
      <c r="F113" s="169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0">
        <f t="shared" si="6"/>
        <v>0</v>
      </c>
      <c r="AS113" s="97"/>
      <c r="AT113" s="40"/>
      <c r="AU113" s="12">
        <f t="shared" si="7"/>
        <v>0</v>
      </c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</row>
    <row r="114" spans="1:91" ht="14.65" customHeight="1" outlineLevel="1" x14ac:dyDescent="0.25">
      <c r="A114" s="32">
        <v>109</v>
      </c>
      <c r="B114" s="163"/>
      <c r="C114" s="164"/>
      <c r="D114" s="169"/>
      <c r="E114" s="169"/>
      <c r="F114" s="169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0">
        <f t="shared" si="6"/>
        <v>0</v>
      </c>
      <c r="AS114" s="97"/>
      <c r="AT114" s="40"/>
      <c r="AU114" s="12">
        <f t="shared" si="7"/>
        <v>0</v>
      </c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</row>
    <row r="115" spans="1:91" ht="14.65" customHeight="1" outlineLevel="1" x14ac:dyDescent="0.25">
      <c r="A115" s="32">
        <v>110</v>
      </c>
      <c r="B115" s="163"/>
      <c r="C115" s="164"/>
      <c r="D115" s="169"/>
      <c r="E115" s="169"/>
      <c r="F115" s="169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0">
        <f t="shared" si="6"/>
        <v>0</v>
      </c>
      <c r="AS115" s="97"/>
      <c r="AT115" s="40"/>
      <c r="AU115" s="12">
        <f t="shared" si="7"/>
        <v>0</v>
      </c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</row>
    <row r="116" spans="1:91" ht="14.65" customHeight="1" outlineLevel="1" x14ac:dyDescent="0.25">
      <c r="A116" s="32">
        <v>111</v>
      </c>
      <c r="B116" s="163"/>
      <c r="C116" s="164"/>
      <c r="D116" s="169"/>
      <c r="E116" s="169"/>
      <c r="F116" s="169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0">
        <f t="shared" si="6"/>
        <v>0</v>
      </c>
      <c r="AS116" s="97"/>
      <c r="AT116" s="40"/>
      <c r="AU116" s="12">
        <f t="shared" si="7"/>
        <v>0</v>
      </c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</row>
    <row r="117" spans="1:91" ht="14.65" customHeight="1" outlineLevel="1" x14ac:dyDescent="0.25">
      <c r="A117" s="32">
        <v>112</v>
      </c>
      <c r="B117" s="163"/>
      <c r="C117" s="164"/>
      <c r="D117" s="169"/>
      <c r="E117" s="169"/>
      <c r="F117" s="169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0">
        <f t="shared" si="6"/>
        <v>0</v>
      </c>
      <c r="AS117" s="97"/>
      <c r="AT117" s="40"/>
      <c r="AU117" s="12">
        <f t="shared" si="7"/>
        <v>0</v>
      </c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</row>
    <row r="118" spans="1:91" ht="14.65" customHeight="1" outlineLevel="1" x14ac:dyDescent="0.25">
      <c r="A118" s="32">
        <v>113</v>
      </c>
      <c r="B118" s="163"/>
      <c r="C118" s="164"/>
      <c r="D118" s="169"/>
      <c r="E118" s="169"/>
      <c r="F118" s="169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0">
        <f t="shared" si="6"/>
        <v>0</v>
      </c>
      <c r="AS118" s="97"/>
      <c r="AT118" s="40"/>
      <c r="AU118" s="12">
        <f t="shared" si="7"/>
        <v>0</v>
      </c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</row>
    <row r="119" spans="1:91" ht="14.65" customHeight="1" outlineLevel="1" x14ac:dyDescent="0.25">
      <c r="A119" s="32">
        <v>114</v>
      </c>
      <c r="B119" s="163"/>
      <c r="C119" s="164"/>
      <c r="D119" s="169"/>
      <c r="E119" s="169"/>
      <c r="F119" s="169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0">
        <f t="shared" si="6"/>
        <v>0</v>
      </c>
      <c r="AS119" s="97"/>
      <c r="AT119" s="40"/>
      <c r="AU119" s="12">
        <f t="shared" si="7"/>
        <v>0</v>
      </c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</row>
    <row r="120" spans="1:91" ht="14.65" customHeight="1" outlineLevel="1" x14ac:dyDescent="0.25">
      <c r="A120" s="32">
        <v>115</v>
      </c>
      <c r="B120" s="163"/>
      <c r="C120" s="164"/>
      <c r="D120" s="169"/>
      <c r="E120" s="169"/>
      <c r="F120" s="169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0">
        <f t="shared" si="6"/>
        <v>0</v>
      </c>
      <c r="AS120" s="97"/>
      <c r="AT120" s="40"/>
      <c r="AU120" s="12">
        <f t="shared" si="7"/>
        <v>0</v>
      </c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</row>
    <row r="121" spans="1:91" ht="14.65" customHeight="1" outlineLevel="1" x14ac:dyDescent="0.25">
      <c r="A121" s="32">
        <v>116</v>
      </c>
      <c r="B121" s="163"/>
      <c r="C121" s="164"/>
      <c r="D121" s="169"/>
      <c r="E121" s="169"/>
      <c r="F121" s="169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0">
        <f t="shared" si="6"/>
        <v>0</v>
      </c>
      <c r="AS121" s="97"/>
      <c r="AT121" s="40"/>
      <c r="AU121" s="12">
        <f t="shared" si="7"/>
        <v>0</v>
      </c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</row>
    <row r="122" spans="1:91" ht="14.65" customHeight="1" outlineLevel="1" x14ac:dyDescent="0.25">
      <c r="A122" s="32">
        <v>117</v>
      </c>
      <c r="B122" s="163"/>
      <c r="C122" s="164"/>
      <c r="D122" s="169"/>
      <c r="E122" s="169"/>
      <c r="F122" s="169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0">
        <f t="shared" si="6"/>
        <v>0</v>
      </c>
      <c r="AS122" s="97"/>
      <c r="AT122" s="40"/>
      <c r="AU122" s="12">
        <f t="shared" si="7"/>
        <v>0</v>
      </c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</row>
    <row r="123" spans="1:91" ht="14.65" customHeight="1" outlineLevel="1" x14ac:dyDescent="0.25">
      <c r="A123" s="32">
        <v>118</v>
      </c>
      <c r="B123" s="163"/>
      <c r="C123" s="164"/>
      <c r="D123" s="169"/>
      <c r="E123" s="169"/>
      <c r="F123" s="169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0">
        <f t="shared" si="6"/>
        <v>0</v>
      </c>
      <c r="AS123" s="97"/>
      <c r="AT123" s="40"/>
      <c r="AU123" s="12">
        <f t="shared" si="7"/>
        <v>0</v>
      </c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</row>
    <row r="124" spans="1:91" ht="14.65" customHeight="1" outlineLevel="1" x14ac:dyDescent="0.25">
      <c r="A124" s="32">
        <v>119</v>
      </c>
      <c r="B124" s="163"/>
      <c r="C124" s="164"/>
      <c r="D124" s="169"/>
      <c r="E124" s="169"/>
      <c r="F124" s="169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0">
        <f t="shared" si="6"/>
        <v>0</v>
      </c>
      <c r="AS124" s="97"/>
      <c r="AT124" s="40"/>
      <c r="AU124" s="12">
        <f t="shared" si="7"/>
        <v>0</v>
      </c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</row>
    <row r="125" spans="1:91" ht="14.65" customHeight="1" x14ac:dyDescent="0.25">
      <c r="A125" s="32">
        <v>120</v>
      </c>
      <c r="B125" s="163"/>
      <c r="C125" s="164"/>
      <c r="D125" s="169"/>
      <c r="E125" s="169"/>
      <c r="F125" s="169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0">
        <f t="shared" si="6"/>
        <v>0</v>
      </c>
      <c r="AS125" s="97"/>
      <c r="AT125" s="40"/>
      <c r="AU125" s="12">
        <f t="shared" si="7"/>
        <v>0</v>
      </c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</row>
    <row r="126" spans="1:91" ht="14.65" customHeight="1" outlineLevel="1" x14ac:dyDescent="0.25">
      <c r="A126" s="32">
        <v>121</v>
      </c>
      <c r="B126" s="163"/>
      <c r="C126" s="164"/>
      <c r="D126" s="169"/>
      <c r="E126" s="169"/>
      <c r="F126" s="169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0">
        <f t="shared" si="6"/>
        <v>0</v>
      </c>
      <c r="AS126" s="97"/>
      <c r="AT126" s="40"/>
      <c r="AU126" s="12">
        <f t="shared" si="7"/>
        <v>0</v>
      </c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</row>
    <row r="127" spans="1:91" ht="14.65" customHeight="1" outlineLevel="1" x14ac:dyDescent="0.25">
      <c r="A127" s="32">
        <v>122</v>
      </c>
      <c r="B127" s="163"/>
      <c r="C127" s="164"/>
      <c r="D127" s="169"/>
      <c r="E127" s="169"/>
      <c r="F127" s="169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0">
        <f t="shared" si="6"/>
        <v>0</v>
      </c>
      <c r="AS127" s="97"/>
      <c r="AT127" s="40"/>
      <c r="AU127" s="12">
        <f t="shared" si="7"/>
        <v>0</v>
      </c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</row>
    <row r="128" spans="1:91" ht="14.65" customHeight="1" outlineLevel="1" x14ac:dyDescent="0.25">
      <c r="A128" s="32">
        <v>123</v>
      </c>
      <c r="B128" s="163"/>
      <c r="C128" s="164"/>
      <c r="D128" s="169"/>
      <c r="E128" s="169"/>
      <c r="F128" s="169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0">
        <f t="shared" si="6"/>
        <v>0</v>
      </c>
      <c r="AS128" s="97"/>
      <c r="AT128" s="40"/>
      <c r="AU128" s="12">
        <f t="shared" si="7"/>
        <v>0</v>
      </c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</row>
    <row r="129" spans="1:91" ht="14.65" customHeight="1" outlineLevel="1" x14ac:dyDescent="0.25">
      <c r="A129" s="32">
        <v>124</v>
      </c>
      <c r="B129" s="163"/>
      <c r="C129" s="164"/>
      <c r="D129" s="169"/>
      <c r="E129" s="169"/>
      <c r="F129" s="169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0">
        <f t="shared" si="6"/>
        <v>0</v>
      </c>
      <c r="AS129" s="97"/>
      <c r="AT129" s="40"/>
      <c r="AU129" s="12">
        <f t="shared" si="7"/>
        <v>0</v>
      </c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</row>
    <row r="130" spans="1:91" ht="14.65" customHeight="1" outlineLevel="1" x14ac:dyDescent="0.25">
      <c r="A130" s="32">
        <v>125</v>
      </c>
      <c r="B130" s="163"/>
      <c r="C130" s="164"/>
      <c r="D130" s="169"/>
      <c r="E130" s="169"/>
      <c r="F130" s="169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0">
        <f t="shared" si="6"/>
        <v>0</v>
      </c>
      <c r="AS130" s="97"/>
      <c r="AT130" s="40"/>
      <c r="AU130" s="12">
        <f t="shared" si="7"/>
        <v>0</v>
      </c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</row>
    <row r="131" spans="1:91" ht="14.65" customHeight="1" outlineLevel="1" x14ac:dyDescent="0.25">
      <c r="A131" s="32">
        <v>126</v>
      </c>
      <c r="B131" s="163"/>
      <c r="C131" s="164"/>
      <c r="D131" s="169"/>
      <c r="E131" s="169"/>
      <c r="F131" s="169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0">
        <f t="shared" si="6"/>
        <v>0</v>
      </c>
      <c r="AS131" s="97"/>
      <c r="AT131" s="40"/>
      <c r="AU131" s="12">
        <f t="shared" si="7"/>
        <v>0</v>
      </c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</row>
    <row r="132" spans="1:91" ht="14.65" customHeight="1" outlineLevel="1" x14ac:dyDescent="0.25">
      <c r="A132" s="32">
        <v>127</v>
      </c>
      <c r="B132" s="163"/>
      <c r="C132" s="164"/>
      <c r="D132" s="169"/>
      <c r="E132" s="169"/>
      <c r="F132" s="169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0">
        <f t="shared" si="6"/>
        <v>0</v>
      </c>
      <c r="AS132" s="97"/>
      <c r="AT132" s="40"/>
      <c r="AU132" s="12">
        <f t="shared" si="7"/>
        <v>0</v>
      </c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</row>
    <row r="133" spans="1:91" ht="14.65" customHeight="1" outlineLevel="1" x14ac:dyDescent="0.25">
      <c r="A133" s="32">
        <v>128</v>
      </c>
      <c r="B133" s="163"/>
      <c r="C133" s="164"/>
      <c r="D133" s="169"/>
      <c r="E133" s="169"/>
      <c r="F133" s="169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0">
        <f t="shared" ref="AR133:AR196" si="8">SUM(D133:AQ133)</f>
        <v>0</v>
      </c>
      <c r="AS133" s="97"/>
      <c r="AT133" s="40"/>
      <c r="AU133" s="12">
        <f t="shared" si="7"/>
        <v>0</v>
      </c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</row>
    <row r="134" spans="1:91" ht="14.65" customHeight="1" outlineLevel="1" x14ac:dyDescent="0.25">
      <c r="A134" s="32">
        <v>129</v>
      </c>
      <c r="B134" s="163"/>
      <c r="C134" s="164"/>
      <c r="D134" s="169"/>
      <c r="E134" s="169"/>
      <c r="F134" s="169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0">
        <f t="shared" si="8"/>
        <v>0</v>
      </c>
      <c r="AS134" s="97"/>
      <c r="AT134" s="40"/>
      <c r="AU134" s="12">
        <f t="shared" si="7"/>
        <v>0</v>
      </c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</row>
    <row r="135" spans="1:91" ht="14.65" customHeight="1" outlineLevel="1" x14ac:dyDescent="0.25">
      <c r="A135" s="32">
        <v>130</v>
      </c>
      <c r="B135" s="163"/>
      <c r="C135" s="164"/>
      <c r="D135" s="169"/>
      <c r="E135" s="169"/>
      <c r="F135" s="169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0">
        <f t="shared" si="8"/>
        <v>0</v>
      </c>
      <c r="AS135" s="97"/>
      <c r="AT135" s="40"/>
      <c r="AU135" s="12">
        <f t="shared" ref="AU135:AU198" si="9">AU134-AT135</f>
        <v>0</v>
      </c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</row>
    <row r="136" spans="1:91" ht="14.65" customHeight="1" outlineLevel="1" x14ac:dyDescent="0.25">
      <c r="A136" s="32">
        <v>131</v>
      </c>
      <c r="B136" s="163"/>
      <c r="C136" s="164"/>
      <c r="D136" s="169"/>
      <c r="E136" s="169"/>
      <c r="F136" s="169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0">
        <f t="shared" si="8"/>
        <v>0</v>
      </c>
      <c r="AS136" s="97"/>
      <c r="AT136" s="40"/>
      <c r="AU136" s="12">
        <f t="shared" si="9"/>
        <v>0</v>
      </c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</row>
    <row r="137" spans="1:91" ht="14.65" customHeight="1" outlineLevel="1" x14ac:dyDescent="0.25">
      <c r="A137" s="32">
        <v>132</v>
      </c>
      <c r="B137" s="163"/>
      <c r="C137" s="164"/>
      <c r="D137" s="169"/>
      <c r="E137" s="169"/>
      <c r="F137" s="169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0">
        <f t="shared" si="8"/>
        <v>0</v>
      </c>
      <c r="AS137" s="97"/>
      <c r="AT137" s="40"/>
      <c r="AU137" s="12">
        <f t="shared" si="9"/>
        <v>0</v>
      </c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</row>
    <row r="138" spans="1:91" ht="14.65" customHeight="1" outlineLevel="1" x14ac:dyDescent="0.25">
      <c r="A138" s="32">
        <v>133</v>
      </c>
      <c r="B138" s="163"/>
      <c r="C138" s="164"/>
      <c r="D138" s="169"/>
      <c r="E138" s="169"/>
      <c r="F138" s="169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0">
        <f t="shared" si="8"/>
        <v>0</v>
      </c>
      <c r="AS138" s="97"/>
      <c r="AT138" s="40"/>
      <c r="AU138" s="12">
        <f t="shared" si="9"/>
        <v>0</v>
      </c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</row>
    <row r="139" spans="1:91" ht="14.65" customHeight="1" outlineLevel="1" x14ac:dyDescent="0.25">
      <c r="A139" s="32">
        <v>134</v>
      </c>
      <c r="B139" s="163"/>
      <c r="C139" s="164"/>
      <c r="D139" s="169"/>
      <c r="E139" s="169"/>
      <c r="F139" s="169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0">
        <f t="shared" si="8"/>
        <v>0</v>
      </c>
      <c r="AS139" s="97"/>
      <c r="AT139" s="40"/>
      <c r="AU139" s="12">
        <f t="shared" si="9"/>
        <v>0</v>
      </c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</row>
    <row r="140" spans="1:91" ht="14.65" customHeight="1" outlineLevel="1" x14ac:dyDescent="0.25">
      <c r="A140" s="32">
        <v>135</v>
      </c>
      <c r="B140" s="163"/>
      <c r="C140" s="164"/>
      <c r="D140" s="169"/>
      <c r="E140" s="169"/>
      <c r="F140" s="169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0">
        <f t="shared" si="8"/>
        <v>0</v>
      </c>
      <c r="AS140" s="97"/>
      <c r="AT140" s="40"/>
      <c r="AU140" s="12">
        <f t="shared" si="9"/>
        <v>0</v>
      </c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</row>
    <row r="141" spans="1:91" ht="14.65" customHeight="1" outlineLevel="1" x14ac:dyDescent="0.25">
      <c r="A141" s="32">
        <v>136</v>
      </c>
      <c r="B141" s="163"/>
      <c r="C141" s="164"/>
      <c r="D141" s="169"/>
      <c r="E141" s="169"/>
      <c r="F141" s="169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0">
        <f t="shared" si="8"/>
        <v>0</v>
      </c>
      <c r="AS141" s="97"/>
      <c r="AT141" s="40"/>
      <c r="AU141" s="12">
        <f t="shared" si="9"/>
        <v>0</v>
      </c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</row>
    <row r="142" spans="1:91" ht="14.65" customHeight="1" outlineLevel="1" x14ac:dyDescent="0.25">
      <c r="A142" s="32">
        <v>137</v>
      </c>
      <c r="B142" s="163"/>
      <c r="C142" s="164"/>
      <c r="D142" s="169"/>
      <c r="E142" s="169"/>
      <c r="F142" s="169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0">
        <f t="shared" si="8"/>
        <v>0</v>
      </c>
      <c r="AS142" s="97"/>
      <c r="AT142" s="40"/>
      <c r="AU142" s="12">
        <f t="shared" si="9"/>
        <v>0</v>
      </c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</row>
    <row r="143" spans="1:91" ht="14.65" customHeight="1" outlineLevel="1" x14ac:dyDescent="0.25">
      <c r="A143" s="32">
        <v>138</v>
      </c>
      <c r="B143" s="163"/>
      <c r="C143" s="164"/>
      <c r="D143" s="169"/>
      <c r="E143" s="169"/>
      <c r="F143" s="169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0">
        <f t="shared" si="8"/>
        <v>0</v>
      </c>
      <c r="AS143" s="97"/>
      <c r="AT143" s="40"/>
      <c r="AU143" s="12">
        <f t="shared" si="9"/>
        <v>0</v>
      </c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</row>
    <row r="144" spans="1:91" ht="14.65" customHeight="1" outlineLevel="1" x14ac:dyDescent="0.25">
      <c r="A144" s="32">
        <v>139</v>
      </c>
      <c r="B144" s="163"/>
      <c r="C144" s="164"/>
      <c r="D144" s="169"/>
      <c r="E144" s="169"/>
      <c r="F144" s="169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0">
        <f t="shared" si="8"/>
        <v>0</v>
      </c>
      <c r="AS144" s="97"/>
      <c r="AT144" s="40"/>
      <c r="AU144" s="12">
        <f t="shared" si="9"/>
        <v>0</v>
      </c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</row>
    <row r="145" spans="1:91" ht="14.65" customHeight="1" x14ac:dyDescent="0.25">
      <c r="A145" s="32">
        <v>140</v>
      </c>
      <c r="B145" s="163"/>
      <c r="C145" s="164"/>
      <c r="D145" s="169"/>
      <c r="E145" s="169"/>
      <c r="F145" s="169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0">
        <f t="shared" si="8"/>
        <v>0</v>
      </c>
      <c r="AS145" s="97"/>
      <c r="AT145" s="40"/>
      <c r="AU145" s="12">
        <f t="shared" si="9"/>
        <v>0</v>
      </c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</row>
    <row r="146" spans="1:91" ht="14.65" customHeight="1" outlineLevel="1" x14ac:dyDescent="0.25">
      <c r="A146" s="32">
        <v>141</v>
      </c>
      <c r="B146" s="163"/>
      <c r="C146" s="164"/>
      <c r="D146" s="169"/>
      <c r="E146" s="169"/>
      <c r="F146" s="169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0">
        <f t="shared" si="8"/>
        <v>0</v>
      </c>
      <c r="AS146" s="97"/>
      <c r="AT146" s="40"/>
      <c r="AU146" s="12">
        <f t="shared" si="9"/>
        <v>0</v>
      </c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</row>
    <row r="147" spans="1:91" ht="14.65" customHeight="1" outlineLevel="1" x14ac:dyDescent="0.25">
      <c r="A147" s="32">
        <v>142</v>
      </c>
      <c r="B147" s="163"/>
      <c r="C147" s="164"/>
      <c r="D147" s="169"/>
      <c r="E147" s="169"/>
      <c r="F147" s="169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0">
        <f t="shared" si="8"/>
        <v>0</v>
      </c>
      <c r="AS147" s="97"/>
      <c r="AT147" s="40"/>
      <c r="AU147" s="12">
        <f t="shared" si="9"/>
        <v>0</v>
      </c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</row>
    <row r="148" spans="1:91" ht="14.65" customHeight="1" outlineLevel="1" x14ac:dyDescent="0.25">
      <c r="A148" s="32">
        <v>143</v>
      </c>
      <c r="B148" s="163"/>
      <c r="C148" s="164"/>
      <c r="D148" s="169"/>
      <c r="E148" s="169"/>
      <c r="F148" s="169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0">
        <f t="shared" si="8"/>
        <v>0</v>
      </c>
      <c r="AS148" s="97"/>
      <c r="AT148" s="40"/>
      <c r="AU148" s="12">
        <f t="shared" si="9"/>
        <v>0</v>
      </c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</row>
    <row r="149" spans="1:91" ht="14.65" customHeight="1" outlineLevel="1" x14ac:dyDescent="0.25">
      <c r="A149" s="32">
        <v>144</v>
      </c>
      <c r="B149" s="163"/>
      <c r="C149" s="164"/>
      <c r="D149" s="169"/>
      <c r="E149" s="169"/>
      <c r="F149" s="169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0">
        <f t="shared" si="8"/>
        <v>0</v>
      </c>
      <c r="AS149" s="97"/>
      <c r="AT149" s="40"/>
      <c r="AU149" s="12">
        <f t="shared" si="9"/>
        <v>0</v>
      </c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</row>
    <row r="150" spans="1:91" ht="14.65" customHeight="1" outlineLevel="1" x14ac:dyDescent="0.25">
      <c r="A150" s="32">
        <v>145</v>
      </c>
      <c r="B150" s="163"/>
      <c r="C150" s="164"/>
      <c r="D150" s="169"/>
      <c r="E150" s="169"/>
      <c r="F150" s="169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0">
        <f t="shared" si="8"/>
        <v>0</v>
      </c>
      <c r="AS150" s="97"/>
      <c r="AT150" s="40"/>
      <c r="AU150" s="12">
        <f t="shared" si="9"/>
        <v>0</v>
      </c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</row>
    <row r="151" spans="1:91" ht="14.65" customHeight="1" outlineLevel="1" x14ac:dyDescent="0.25">
      <c r="A151" s="32">
        <v>146</v>
      </c>
      <c r="B151" s="163"/>
      <c r="C151" s="164"/>
      <c r="D151" s="169"/>
      <c r="E151" s="169"/>
      <c r="F151" s="169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0">
        <f t="shared" si="8"/>
        <v>0</v>
      </c>
      <c r="AS151" s="97"/>
      <c r="AT151" s="40"/>
      <c r="AU151" s="12">
        <f t="shared" si="9"/>
        <v>0</v>
      </c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</row>
    <row r="152" spans="1:91" ht="14.65" customHeight="1" outlineLevel="1" x14ac:dyDescent="0.25">
      <c r="A152" s="32">
        <v>147</v>
      </c>
      <c r="B152" s="163"/>
      <c r="C152" s="164"/>
      <c r="D152" s="169"/>
      <c r="E152" s="169"/>
      <c r="F152" s="169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0">
        <f t="shared" si="8"/>
        <v>0</v>
      </c>
      <c r="AS152" s="97"/>
      <c r="AT152" s="40"/>
      <c r="AU152" s="12">
        <f t="shared" si="9"/>
        <v>0</v>
      </c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</row>
    <row r="153" spans="1:91" ht="14.65" customHeight="1" outlineLevel="1" x14ac:dyDescent="0.25">
      <c r="A153" s="32">
        <v>148</v>
      </c>
      <c r="B153" s="163"/>
      <c r="C153" s="164"/>
      <c r="D153" s="169"/>
      <c r="E153" s="169"/>
      <c r="F153" s="169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0">
        <f t="shared" si="8"/>
        <v>0</v>
      </c>
      <c r="AS153" s="97"/>
      <c r="AT153" s="40"/>
      <c r="AU153" s="12">
        <f t="shared" si="9"/>
        <v>0</v>
      </c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</row>
    <row r="154" spans="1:91" ht="14.65" customHeight="1" outlineLevel="1" x14ac:dyDescent="0.25">
      <c r="A154" s="32">
        <v>149</v>
      </c>
      <c r="B154" s="163"/>
      <c r="C154" s="164"/>
      <c r="D154" s="169"/>
      <c r="E154" s="169"/>
      <c r="F154" s="169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0">
        <f t="shared" si="8"/>
        <v>0</v>
      </c>
      <c r="AS154" s="97"/>
      <c r="AT154" s="40"/>
      <c r="AU154" s="12">
        <f t="shared" si="9"/>
        <v>0</v>
      </c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</row>
    <row r="155" spans="1:91" ht="14.65" customHeight="1" outlineLevel="1" x14ac:dyDescent="0.25">
      <c r="A155" s="32">
        <v>150</v>
      </c>
      <c r="B155" s="163"/>
      <c r="C155" s="164"/>
      <c r="D155" s="169"/>
      <c r="E155" s="169"/>
      <c r="F155" s="169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0">
        <f t="shared" si="8"/>
        <v>0</v>
      </c>
      <c r="AS155" s="97"/>
      <c r="AT155" s="40"/>
      <c r="AU155" s="12">
        <f t="shared" si="9"/>
        <v>0</v>
      </c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</row>
    <row r="156" spans="1:91" ht="14.65" customHeight="1" outlineLevel="1" x14ac:dyDescent="0.25">
      <c r="A156" s="32">
        <v>151</v>
      </c>
      <c r="B156" s="163"/>
      <c r="C156" s="164"/>
      <c r="D156" s="169"/>
      <c r="E156" s="169"/>
      <c r="F156" s="169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0">
        <f t="shared" si="8"/>
        <v>0</v>
      </c>
      <c r="AS156" s="97"/>
      <c r="AT156" s="40"/>
      <c r="AU156" s="12">
        <f t="shared" si="9"/>
        <v>0</v>
      </c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</row>
    <row r="157" spans="1:91" ht="14.65" customHeight="1" outlineLevel="1" x14ac:dyDescent="0.25">
      <c r="A157" s="32">
        <v>152</v>
      </c>
      <c r="B157" s="163"/>
      <c r="C157" s="164"/>
      <c r="D157" s="169"/>
      <c r="E157" s="169"/>
      <c r="F157" s="169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0">
        <f t="shared" si="8"/>
        <v>0</v>
      </c>
      <c r="AS157" s="97"/>
      <c r="AT157" s="40"/>
      <c r="AU157" s="12">
        <f t="shared" si="9"/>
        <v>0</v>
      </c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</row>
    <row r="158" spans="1:91" ht="14.65" customHeight="1" outlineLevel="1" x14ac:dyDescent="0.25">
      <c r="A158" s="32">
        <v>153</v>
      </c>
      <c r="B158" s="163"/>
      <c r="C158" s="164"/>
      <c r="D158" s="169"/>
      <c r="E158" s="169"/>
      <c r="F158" s="169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0">
        <f t="shared" si="8"/>
        <v>0</v>
      </c>
      <c r="AS158" s="97"/>
      <c r="AT158" s="40"/>
      <c r="AU158" s="12">
        <f t="shared" si="9"/>
        <v>0</v>
      </c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</row>
    <row r="159" spans="1:91" ht="14.65" customHeight="1" outlineLevel="1" x14ac:dyDescent="0.25">
      <c r="A159" s="32">
        <v>154</v>
      </c>
      <c r="B159" s="163"/>
      <c r="C159" s="164"/>
      <c r="D159" s="169"/>
      <c r="E159" s="169"/>
      <c r="F159" s="169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0">
        <f t="shared" si="8"/>
        <v>0</v>
      </c>
      <c r="AS159" s="97"/>
      <c r="AT159" s="40"/>
      <c r="AU159" s="12">
        <f t="shared" si="9"/>
        <v>0</v>
      </c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</row>
    <row r="160" spans="1:91" ht="14.65" customHeight="1" outlineLevel="1" x14ac:dyDescent="0.25">
      <c r="A160" s="32">
        <v>155</v>
      </c>
      <c r="B160" s="163"/>
      <c r="C160" s="164"/>
      <c r="D160" s="169"/>
      <c r="E160" s="169"/>
      <c r="F160" s="169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0">
        <f t="shared" si="8"/>
        <v>0</v>
      </c>
      <c r="AS160" s="97"/>
      <c r="AT160" s="40"/>
      <c r="AU160" s="12">
        <f t="shared" si="9"/>
        <v>0</v>
      </c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</row>
    <row r="161" spans="1:91" ht="14.65" customHeight="1" outlineLevel="1" x14ac:dyDescent="0.25">
      <c r="A161" s="32">
        <v>156</v>
      </c>
      <c r="B161" s="163"/>
      <c r="C161" s="164"/>
      <c r="D161" s="169"/>
      <c r="E161" s="169"/>
      <c r="F161" s="169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0">
        <f t="shared" si="8"/>
        <v>0</v>
      </c>
      <c r="AS161" s="97"/>
      <c r="AT161" s="40"/>
      <c r="AU161" s="12">
        <f t="shared" si="9"/>
        <v>0</v>
      </c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</row>
    <row r="162" spans="1:91" ht="14.65" customHeight="1" outlineLevel="1" x14ac:dyDescent="0.25">
      <c r="A162" s="32">
        <v>157</v>
      </c>
      <c r="B162" s="163"/>
      <c r="C162" s="164"/>
      <c r="D162" s="169"/>
      <c r="E162" s="169"/>
      <c r="F162" s="169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0">
        <f t="shared" si="8"/>
        <v>0</v>
      </c>
      <c r="AS162" s="97"/>
      <c r="AT162" s="40"/>
      <c r="AU162" s="12">
        <f t="shared" si="9"/>
        <v>0</v>
      </c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</row>
    <row r="163" spans="1:91" ht="14.65" customHeight="1" outlineLevel="1" x14ac:dyDescent="0.25">
      <c r="A163" s="32">
        <v>158</v>
      </c>
      <c r="B163" s="163"/>
      <c r="C163" s="164"/>
      <c r="D163" s="169"/>
      <c r="E163" s="169"/>
      <c r="F163" s="169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0">
        <f t="shared" si="8"/>
        <v>0</v>
      </c>
      <c r="AS163" s="97"/>
      <c r="AT163" s="40"/>
      <c r="AU163" s="12">
        <f t="shared" si="9"/>
        <v>0</v>
      </c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</row>
    <row r="164" spans="1:91" ht="14.65" customHeight="1" outlineLevel="1" x14ac:dyDescent="0.25">
      <c r="A164" s="32">
        <v>159</v>
      </c>
      <c r="B164" s="163"/>
      <c r="C164" s="164"/>
      <c r="D164" s="169"/>
      <c r="E164" s="169"/>
      <c r="F164" s="169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0">
        <f t="shared" si="8"/>
        <v>0</v>
      </c>
      <c r="AS164" s="97"/>
      <c r="AT164" s="40"/>
      <c r="AU164" s="12">
        <f t="shared" si="9"/>
        <v>0</v>
      </c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</row>
    <row r="165" spans="1:91" ht="14.65" customHeight="1" x14ac:dyDescent="0.25">
      <c r="A165" s="32">
        <v>160</v>
      </c>
      <c r="B165" s="163"/>
      <c r="C165" s="164"/>
      <c r="D165" s="169"/>
      <c r="E165" s="169"/>
      <c r="F165" s="169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0">
        <f t="shared" si="8"/>
        <v>0</v>
      </c>
      <c r="AS165" s="97"/>
      <c r="AT165" s="40"/>
      <c r="AU165" s="12">
        <f t="shared" si="9"/>
        <v>0</v>
      </c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</row>
    <row r="166" spans="1:91" ht="14.65" customHeight="1" outlineLevel="1" x14ac:dyDescent="0.25">
      <c r="A166" s="32">
        <v>161</v>
      </c>
      <c r="B166" s="163"/>
      <c r="C166" s="164"/>
      <c r="D166" s="169"/>
      <c r="E166" s="169"/>
      <c r="F166" s="169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0">
        <f t="shared" si="8"/>
        <v>0</v>
      </c>
      <c r="AS166" s="97"/>
      <c r="AT166" s="40"/>
      <c r="AU166" s="12">
        <f t="shared" si="9"/>
        <v>0</v>
      </c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</row>
    <row r="167" spans="1:91" ht="14.65" customHeight="1" outlineLevel="1" x14ac:dyDescent="0.25">
      <c r="A167" s="32">
        <v>162</v>
      </c>
      <c r="B167" s="163"/>
      <c r="C167" s="164"/>
      <c r="D167" s="169"/>
      <c r="E167" s="169"/>
      <c r="F167" s="169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0">
        <f t="shared" si="8"/>
        <v>0</v>
      </c>
      <c r="AS167" s="97"/>
      <c r="AT167" s="40"/>
      <c r="AU167" s="12">
        <f t="shared" si="9"/>
        <v>0</v>
      </c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</row>
    <row r="168" spans="1:91" ht="14.65" customHeight="1" outlineLevel="1" x14ac:dyDescent="0.25">
      <c r="A168" s="32">
        <v>163</v>
      </c>
      <c r="B168" s="163"/>
      <c r="C168" s="164"/>
      <c r="D168" s="169"/>
      <c r="E168" s="169"/>
      <c r="F168" s="169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0">
        <f t="shared" si="8"/>
        <v>0</v>
      </c>
      <c r="AS168" s="97"/>
      <c r="AT168" s="40"/>
      <c r="AU168" s="12">
        <f t="shared" si="9"/>
        <v>0</v>
      </c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</row>
    <row r="169" spans="1:91" ht="14.65" customHeight="1" outlineLevel="1" x14ac:dyDescent="0.25">
      <c r="A169" s="32">
        <v>164</v>
      </c>
      <c r="B169" s="163"/>
      <c r="C169" s="164"/>
      <c r="D169" s="169"/>
      <c r="E169" s="169"/>
      <c r="F169" s="169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0">
        <f t="shared" si="8"/>
        <v>0</v>
      </c>
      <c r="AS169" s="97"/>
      <c r="AT169" s="40"/>
      <c r="AU169" s="12">
        <f t="shared" si="9"/>
        <v>0</v>
      </c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</row>
    <row r="170" spans="1:91" ht="14.65" customHeight="1" outlineLevel="1" x14ac:dyDescent="0.25">
      <c r="A170" s="32">
        <v>165</v>
      </c>
      <c r="B170" s="163"/>
      <c r="C170" s="164"/>
      <c r="D170" s="169"/>
      <c r="E170" s="169"/>
      <c r="F170" s="169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0">
        <f t="shared" si="8"/>
        <v>0</v>
      </c>
      <c r="AS170" s="97"/>
      <c r="AT170" s="40"/>
      <c r="AU170" s="12">
        <f t="shared" si="9"/>
        <v>0</v>
      </c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</row>
    <row r="171" spans="1:91" ht="14.65" customHeight="1" outlineLevel="1" x14ac:dyDescent="0.25">
      <c r="A171" s="32">
        <v>166</v>
      </c>
      <c r="B171" s="163"/>
      <c r="C171" s="164"/>
      <c r="D171" s="169"/>
      <c r="E171" s="169"/>
      <c r="F171" s="169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0">
        <f t="shared" si="8"/>
        <v>0</v>
      </c>
      <c r="AS171" s="97"/>
      <c r="AT171" s="40"/>
      <c r="AU171" s="12">
        <f t="shared" si="9"/>
        <v>0</v>
      </c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</row>
    <row r="172" spans="1:91" ht="14.65" customHeight="1" outlineLevel="1" x14ac:dyDescent="0.25">
      <c r="A172" s="32">
        <v>167</v>
      </c>
      <c r="B172" s="163"/>
      <c r="C172" s="164"/>
      <c r="D172" s="169"/>
      <c r="E172" s="169"/>
      <c r="F172" s="169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0">
        <f t="shared" si="8"/>
        <v>0</v>
      </c>
      <c r="AS172" s="97"/>
      <c r="AT172" s="40"/>
      <c r="AU172" s="12">
        <f t="shared" si="9"/>
        <v>0</v>
      </c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</row>
    <row r="173" spans="1:91" ht="14.65" customHeight="1" outlineLevel="1" x14ac:dyDescent="0.25">
      <c r="A173" s="32">
        <v>168</v>
      </c>
      <c r="B173" s="163"/>
      <c r="C173" s="164"/>
      <c r="D173" s="169"/>
      <c r="E173" s="169"/>
      <c r="F173" s="169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0">
        <f t="shared" si="8"/>
        <v>0</v>
      </c>
      <c r="AS173" s="97"/>
      <c r="AT173" s="40"/>
      <c r="AU173" s="12">
        <f t="shared" si="9"/>
        <v>0</v>
      </c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</row>
    <row r="174" spans="1:91" ht="14.65" customHeight="1" outlineLevel="1" x14ac:dyDescent="0.25">
      <c r="A174" s="32">
        <v>169</v>
      </c>
      <c r="B174" s="163"/>
      <c r="C174" s="164"/>
      <c r="D174" s="169"/>
      <c r="E174" s="169"/>
      <c r="F174" s="169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0">
        <f t="shared" si="8"/>
        <v>0</v>
      </c>
      <c r="AS174" s="97"/>
      <c r="AT174" s="40"/>
      <c r="AU174" s="12">
        <f t="shared" si="9"/>
        <v>0</v>
      </c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1:91" ht="14.65" customHeight="1" outlineLevel="1" x14ac:dyDescent="0.25">
      <c r="A175" s="32">
        <v>170</v>
      </c>
      <c r="B175" s="163"/>
      <c r="C175" s="164"/>
      <c r="D175" s="169"/>
      <c r="E175" s="169"/>
      <c r="F175" s="169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0">
        <f t="shared" si="8"/>
        <v>0</v>
      </c>
      <c r="AS175" s="97"/>
      <c r="AT175" s="40"/>
      <c r="AU175" s="12">
        <f t="shared" si="9"/>
        <v>0</v>
      </c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</row>
    <row r="176" spans="1:91" ht="14.65" customHeight="1" outlineLevel="1" x14ac:dyDescent="0.25">
      <c r="A176" s="32">
        <v>171</v>
      </c>
      <c r="B176" s="163"/>
      <c r="C176" s="164"/>
      <c r="D176" s="169"/>
      <c r="E176" s="169"/>
      <c r="F176" s="169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0">
        <f t="shared" si="8"/>
        <v>0</v>
      </c>
      <c r="AS176" s="97"/>
      <c r="AT176" s="40"/>
      <c r="AU176" s="12">
        <f t="shared" si="9"/>
        <v>0</v>
      </c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</row>
    <row r="177" spans="1:91" ht="14.65" customHeight="1" outlineLevel="1" x14ac:dyDescent="0.25">
      <c r="A177" s="32">
        <v>172</v>
      </c>
      <c r="B177" s="163"/>
      <c r="C177" s="164"/>
      <c r="D177" s="169"/>
      <c r="E177" s="169"/>
      <c r="F177" s="169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0">
        <f t="shared" si="8"/>
        <v>0</v>
      </c>
      <c r="AS177" s="97"/>
      <c r="AT177" s="40"/>
      <c r="AU177" s="12">
        <f t="shared" si="9"/>
        <v>0</v>
      </c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</row>
    <row r="178" spans="1:91" ht="14.65" customHeight="1" outlineLevel="1" x14ac:dyDescent="0.25">
      <c r="A178" s="32">
        <v>173</v>
      </c>
      <c r="B178" s="163"/>
      <c r="C178" s="164"/>
      <c r="D178" s="169"/>
      <c r="E178" s="169"/>
      <c r="F178" s="169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  <c r="AM178" s="171"/>
      <c r="AN178" s="171"/>
      <c r="AO178" s="171"/>
      <c r="AP178" s="171"/>
      <c r="AQ178" s="171"/>
      <c r="AR178" s="170">
        <f t="shared" si="8"/>
        <v>0</v>
      </c>
      <c r="AS178" s="97"/>
      <c r="AT178" s="40"/>
      <c r="AU178" s="12">
        <f t="shared" si="9"/>
        <v>0</v>
      </c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</row>
    <row r="179" spans="1:91" ht="14.65" customHeight="1" outlineLevel="1" x14ac:dyDescent="0.25">
      <c r="A179" s="32">
        <v>174</v>
      </c>
      <c r="B179" s="163"/>
      <c r="C179" s="164"/>
      <c r="D179" s="169"/>
      <c r="E179" s="169"/>
      <c r="F179" s="169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  <c r="AM179" s="171"/>
      <c r="AN179" s="171"/>
      <c r="AO179" s="171"/>
      <c r="AP179" s="171"/>
      <c r="AQ179" s="171"/>
      <c r="AR179" s="170">
        <f t="shared" si="8"/>
        <v>0</v>
      </c>
      <c r="AS179" s="97"/>
      <c r="AT179" s="40"/>
      <c r="AU179" s="12">
        <f t="shared" si="9"/>
        <v>0</v>
      </c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</row>
    <row r="180" spans="1:91" ht="14.65" customHeight="1" outlineLevel="1" x14ac:dyDescent="0.25">
      <c r="A180" s="32">
        <v>175</v>
      </c>
      <c r="B180" s="163"/>
      <c r="C180" s="164"/>
      <c r="D180" s="169"/>
      <c r="E180" s="169"/>
      <c r="F180" s="169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  <c r="AM180" s="171"/>
      <c r="AN180" s="171"/>
      <c r="AO180" s="171"/>
      <c r="AP180" s="171"/>
      <c r="AQ180" s="171"/>
      <c r="AR180" s="170">
        <f t="shared" si="8"/>
        <v>0</v>
      </c>
      <c r="AS180" s="97"/>
      <c r="AT180" s="40"/>
      <c r="AU180" s="12">
        <f t="shared" si="9"/>
        <v>0</v>
      </c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</row>
    <row r="181" spans="1:91" ht="14.65" customHeight="1" outlineLevel="1" x14ac:dyDescent="0.25">
      <c r="A181" s="32">
        <v>176</v>
      </c>
      <c r="B181" s="163"/>
      <c r="C181" s="164"/>
      <c r="D181" s="169"/>
      <c r="E181" s="169"/>
      <c r="F181" s="169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  <c r="AM181" s="171"/>
      <c r="AN181" s="171"/>
      <c r="AO181" s="171"/>
      <c r="AP181" s="171"/>
      <c r="AQ181" s="171"/>
      <c r="AR181" s="170">
        <f t="shared" si="8"/>
        <v>0</v>
      </c>
      <c r="AS181" s="97"/>
      <c r="AT181" s="40"/>
      <c r="AU181" s="12">
        <f t="shared" si="9"/>
        <v>0</v>
      </c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</row>
    <row r="182" spans="1:91" ht="14.65" customHeight="1" outlineLevel="1" x14ac:dyDescent="0.25">
      <c r="A182" s="32">
        <v>177</v>
      </c>
      <c r="B182" s="163"/>
      <c r="C182" s="164"/>
      <c r="D182" s="169"/>
      <c r="E182" s="169"/>
      <c r="F182" s="169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  <c r="AM182" s="171"/>
      <c r="AN182" s="171"/>
      <c r="AO182" s="171"/>
      <c r="AP182" s="171"/>
      <c r="AQ182" s="171"/>
      <c r="AR182" s="170">
        <f t="shared" si="8"/>
        <v>0</v>
      </c>
      <c r="AS182" s="97"/>
      <c r="AT182" s="40"/>
      <c r="AU182" s="12">
        <f t="shared" si="9"/>
        <v>0</v>
      </c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</row>
    <row r="183" spans="1:91" ht="14.65" customHeight="1" outlineLevel="1" x14ac:dyDescent="0.25">
      <c r="A183" s="32">
        <v>178</v>
      </c>
      <c r="B183" s="163"/>
      <c r="C183" s="164"/>
      <c r="D183" s="169"/>
      <c r="E183" s="169"/>
      <c r="F183" s="169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  <c r="AN183" s="171"/>
      <c r="AO183" s="171"/>
      <c r="AP183" s="171"/>
      <c r="AQ183" s="171"/>
      <c r="AR183" s="170">
        <f t="shared" si="8"/>
        <v>0</v>
      </c>
      <c r="AS183" s="97"/>
      <c r="AT183" s="40"/>
      <c r="AU183" s="12">
        <f t="shared" si="9"/>
        <v>0</v>
      </c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</row>
    <row r="184" spans="1:91" ht="14.65" customHeight="1" outlineLevel="1" x14ac:dyDescent="0.25">
      <c r="A184" s="32">
        <v>179</v>
      </c>
      <c r="B184" s="163"/>
      <c r="C184" s="164"/>
      <c r="D184" s="169"/>
      <c r="E184" s="169"/>
      <c r="F184" s="169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1"/>
      <c r="AQ184" s="171"/>
      <c r="AR184" s="170">
        <f t="shared" si="8"/>
        <v>0</v>
      </c>
      <c r="AS184" s="97"/>
      <c r="AT184" s="40"/>
      <c r="AU184" s="12">
        <f t="shared" si="9"/>
        <v>0</v>
      </c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</row>
    <row r="185" spans="1:91" ht="14.65" customHeight="1" x14ac:dyDescent="0.25">
      <c r="A185" s="32">
        <v>180</v>
      </c>
      <c r="B185" s="163"/>
      <c r="C185" s="164"/>
      <c r="D185" s="169"/>
      <c r="E185" s="169"/>
      <c r="F185" s="169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  <c r="AN185" s="171"/>
      <c r="AO185" s="171"/>
      <c r="AP185" s="171"/>
      <c r="AQ185" s="171"/>
      <c r="AR185" s="170">
        <f t="shared" si="8"/>
        <v>0</v>
      </c>
      <c r="AS185" s="97"/>
      <c r="AT185" s="40"/>
      <c r="AU185" s="12">
        <f t="shared" si="9"/>
        <v>0</v>
      </c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</row>
    <row r="186" spans="1:91" ht="14.65" customHeight="1" outlineLevel="1" x14ac:dyDescent="0.25">
      <c r="A186" s="32">
        <v>181</v>
      </c>
      <c r="B186" s="163"/>
      <c r="C186" s="164"/>
      <c r="D186" s="169"/>
      <c r="E186" s="169"/>
      <c r="F186" s="169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  <c r="AM186" s="171"/>
      <c r="AN186" s="171"/>
      <c r="AO186" s="171"/>
      <c r="AP186" s="171"/>
      <c r="AQ186" s="171"/>
      <c r="AR186" s="170">
        <f t="shared" si="8"/>
        <v>0</v>
      </c>
      <c r="AS186" s="97"/>
      <c r="AT186" s="40"/>
      <c r="AU186" s="12">
        <f t="shared" si="9"/>
        <v>0</v>
      </c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</row>
    <row r="187" spans="1:91" ht="14.65" customHeight="1" outlineLevel="1" x14ac:dyDescent="0.25">
      <c r="A187" s="32">
        <v>182</v>
      </c>
      <c r="B187" s="163"/>
      <c r="C187" s="164"/>
      <c r="D187" s="169"/>
      <c r="E187" s="169"/>
      <c r="F187" s="169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  <c r="AM187" s="171"/>
      <c r="AN187" s="171"/>
      <c r="AO187" s="171"/>
      <c r="AP187" s="171"/>
      <c r="AQ187" s="171"/>
      <c r="AR187" s="170">
        <f t="shared" si="8"/>
        <v>0</v>
      </c>
      <c r="AS187" s="97"/>
      <c r="AT187" s="40"/>
      <c r="AU187" s="12">
        <f t="shared" si="9"/>
        <v>0</v>
      </c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</row>
    <row r="188" spans="1:91" ht="14.65" customHeight="1" outlineLevel="1" x14ac:dyDescent="0.25">
      <c r="A188" s="32">
        <v>183</v>
      </c>
      <c r="B188" s="163"/>
      <c r="C188" s="164"/>
      <c r="D188" s="169"/>
      <c r="E188" s="169"/>
      <c r="F188" s="169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1"/>
      <c r="AQ188" s="171"/>
      <c r="AR188" s="170">
        <f t="shared" si="8"/>
        <v>0</v>
      </c>
      <c r="AS188" s="97"/>
      <c r="AT188" s="40"/>
      <c r="AU188" s="12">
        <f t="shared" si="9"/>
        <v>0</v>
      </c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</row>
    <row r="189" spans="1:91" ht="14.65" customHeight="1" outlineLevel="1" x14ac:dyDescent="0.25">
      <c r="A189" s="32">
        <v>184</v>
      </c>
      <c r="B189" s="163"/>
      <c r="C189" s="164"/>
      <c r="D189" s="169"/>
      <c r="E189" s="169"/>
      <c r="F189" s="169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  <c r="AM189" s="171"/>
      <c r="AN189" s="171"/>
      <c r="AO189" s="171"/>
      <c r="AP189" s="171"/>
      <c r="AQ189" s="171"/>
      <c r="AR189" s="170">
        <f t="shared" si="8"/>
        <v>0</v>
      </c>
      <c r="AS189" s="97"/>
      <c r="AT189" s="40"/>
      <c r="AU189" s="12">
        <f t="shared" si="9"/>
        <v>0</v>
      </c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</row>
    <row r="190" spans="1:91" ht="14.65" customHeight="1" outlineLevel="1" x14ac:dyDescent="0.25">
      <c r="A190" s="32">
        <v>185</v>
      </c>
      <c r="B190" s="163"/>
      <c r="C190" s="164"/>
      <c r="D190" s="169"/>
      <c r="E190" s="169"/>
      <c r="F190" s="169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  <c r="AN190" s="171"/>
      <c r="AO190" s="171"/>
      <c r="AP190" s="171"/>
      <c r="AQ190" s="171"/>
      <c r="AR190" s="170">
        <f t="shared" si="8"/>
        <v>0</v>
      </c>
      <c r="AS190" s="97"/>
      <c r="AT190" s="40"/>
      <c r="AU190" s="12">
        <f t="shared" si="9"/>
        <v>0</v>
      </c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</row>
    <row r="191" spans="1:91" ht="14.65" customHeight="1" outlineLevel="1" x14ac:dyDescent="0.25">
      <c r="A191" s="32">
        <v>186</v>
      </c>
      <c r="B191" s="163"/>
      <c r="C191" s="164"/>
      <c r="D191" s="169"/>
      <c r="E191" s="169"/>
      <c r="F191" s="169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  <c r="AM191" s="171"/>
      <c r="AN191" s="171"/>
      <c r="AO191" s="171"/>
      <c r="AP191" s="171"/>
      <c r="AQ191" s="171"/>
      <c r="AR191" s="170">
        <f t="shared" si="8"/>
        <v>0</v>
      </c>
      <c r="AS191" s="97"/>
      <c r="AT191" s="40"/>
      <c r="AU191" s="12">
        <f t="shared" si="9"/>
        <v>0</v>
      </c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</row>
    <row r="192" spans="1:91" ht="14.65" customHeight="1" outlineLevel="1" x14ac:dyDescent="0.25">
      <c r="A192" s="32">
        <v>187</v>
      </c>
      <c r="B192" s="163"/>
      <c r="C192" s="164"/>
      <c r="D192" s="169"/>
      <c r="E192" s="169"/>
      <c r="F192" s="169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  <c r="AM192" s="171"/>
      <c r="AN192" s="171"/>
      <c r="AO192" s="171"/>
      <c r="AP192" s="171"/>
      <c r="AQ192" s="171"/>
      <c r="AR192" s="170">
        <f t="shared" si="8"/>
        <v>0</v>
      </c>
      <c r="AS192" s="97"/>
      <c r="AT192" s="40"/>
      <c r="AU192" s="12">
        <f t="shared" si="9"/>
        <v>0</v>
      </c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</row>
    <row r="193" spans="1:91" ht="14.65" customHeight="1" outlineLevel="1" x14ac:dyDescent="0.25">
      <c r="A193" s="32">
        <v>188</v>
      </c>
      <c r="B193" s="163"/>
      <c r="C193" s="164"/>
      <c r="D193" s="169"/>
      <c r="E193" s="169"/>
      <c r="F193" s="169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  <c r="AN193" s="171"/>
      <c r="AO193" s="171"/>
      <c r="AP193" s="171"/>
      <c r="AQ193" s="171"/>
      <c r="AR193" s="170">
        <f t="shared" si="8"/>
        <v>0</v>
      </c>
      <c r="AS193" s="97"/>
      <c r="AT193" s="40"/>
      <c r="AU193" s="12">
        <f t="shared" si="9"/>
        <v>0</v>
      </c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</row>
    <row r="194" spans="1:91" ht="14.65" customHeight="1" outlineLevel="1" x14ac:dyDescent="0.25">
      <c r="A194" s="32">
        <v>189</v>
      </c>
      <c r="B194" s="163"/>
      <c r="C194" s="164"/>
      <c r="D194" s="169"/>
      <c r="E194" s="169"/>
      <c r="F194" s="169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  <c r="AM194" s="171"/>
      <c r="AN194" s="171"/>
      <c r="AO194" s="171"/>
      <c r="AP194" s="171"/>
      <c r="AQ194" s="171"/>
      <c r="AR194" s="170">
        <f t="shared" si="8"/>
        <v>0</v>
      </c>
      <c r="AS194" s="97"/>
      <c r="AT194" s="40"/>
      <c r="AU194" s="12">
        <f t="shared" si="9"/>
        <v>0</v>
      </c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</row>
    <row r="195" spans="1:91" ht="14.65" customHeight="1" outlineLevel="1" x14ac:dyDescent="0.25">
      <c r="A195" s="32">
        <v>190</v>
      </c>
      <c r="B195" s="163"/>
      <c r="C195" s="164"/>
      <c r="D195" s="169"/>
      <c r="E195" s="169"/>
      <c r="F195" s="169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  <c r="AM195" s="171"/>
      <c r="AN195" s="171"/>
      <c r="AO195" s="171"/>
      <c r="AP195" s="171"/>
      <c r="AQ195" s="171"/>
      <c r="AR195" s="170">
        <f t="shared" si="8"/>
        <v>0</v>
      </c>
      <c r="AS195" s="97"/>
      <c r="AT195" s="40"/>
      <c r="AU195" s="12">
        <f t="shared" si="9"/>
        <v>0</v>
      </c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</row>
    <row r="196" spans="1:91" ht="14.65" customHeight="1" outlineLevel="1" x14ac:dyDescent="0.25">
      <c r="A196" s="32">
        <v>191</v>
      </c>
      <c r="B196" s="163"/>
      <c r="C196" s="164"/>
      <c r="D196" s="169"/>
      <c r="E196" s="169"/>
      <c r="F196" s="169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  <c r="AM196" s="171"/>
      <c r="AN196" s="171"/>
      <c r="AO196" s="171"/>
      <c r="AP196" s="171"/>
      <c r="AQ196" s="171"/>
      <c r="AR196" s="170">
        <f t="shared" si="8"/>
        <v>0</v>
      </c>
      <c r="AS196" s="97"/>
      <c r="AT196" s="40"/>
      <c r="AU196" s="12">
        <f t="shared" si="9"/>
        <v>0</v>
      </c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</row>
    <row r="197" spans="1:91" ht="14.65" customHeight="1" outlineLevel="1" x14ac:dyDescent="0.25">
      <c r="A197" s="32">
        <v>192</v>
      </c>
      <c r="B197" s="163"/>
      <c r="C197" s="164"/>
      <c r="D197" s="169"/>
      <c r="E197" s="169"/>
      <c r="F197" s="169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  <c r="AM197" s="171"/>
      <c r="AN197" s="171"/>
      <c r="AO197" s="171"/>
      <c r="AP197" s="171"/>
      <c r="AQ197" s="171"/>
      <c r="AR197" s="170">
        <f t="shared" ref="AR197:AR206" si="10">SUM(D197:AQ197)</f>
        <v>0</v>
      </c>
      <c r="AS197" s="97"/>
      <c r="AT197" s="40"/>
      <c r="AU197" s="12">
        <f t="shared" si="9"/>
        <v>0</v>
      </c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</row>
    <row r="198" spans="1:91" ht="14.65" customHeight="1" outlineLevel="1" x14ac:dyDescent="0.25">
      <c r="A198" s="32">
        <v>193</v>
      </c>
      <c r="B198" s="163"/>
      <c r="C198" s="164"/>
      <c r="D198" s="169"/>
      <c r="E198" s="169"/>
      <c r="F198" s="169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  <c r="AM198" s="171"/>
      <c r="AN198" s="171"/>
      <c r="AO198" s="171"/>
      <c r="AP198" s="171"/>
      <c r="AQ198" s="171"/>
      <c r="AR198" s="170">
        <f t="shared" si="10"/>
        <v>0</v>
      </c>
      <c r="AS198" s="97"/>
      <c r="AT198" s="40"/>
      <c r="AU198" s="12">
        <f t="shared" si="9"/>
        <v>0</v>
      </c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</row>
    <row r="199" spans="1:91" ht="14.65" customHeight="1" outlineLevel="1" x14ac:dyDescent="0.25">
      <c r="A199" s="32">
        <v>194</v>
      </c>
      <c r="B199" s="163"/>
      <c r="C199" s="164"/>
      <c r="D199" s="169"/>
      <c r="E199" s="169"/>
      <c r="F199" s="169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  <c r="AM199" s="171"/>
      <c r="AN199" s="171"/>
      <c r="AO199" s="171"/>
      <c r="AP199" s="171"/>
      <c r="AQ199" s="171"/>
      <c r="AR199" s="170">
        <f t="shared" si="10"/>
        <v>0</v>
      </c>
      <c r="AS199" s="97"/>
      <c r="AT199" s="40"/>
      <c r="AU199" s="12">
        <f t="shared" ref="AU199:AU206" si="11">AU198-AT199</f>
        <v>0</v>
      </c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</row>
    <row r="200" spans="1:91" ht="14.65" customHeight="1" outlineLevel="1" x14ac:dyDescent="0.25">
      <c r="A200" s="32">
        <v>195</v>
      </c>
      <c r="B200" s="163"/>
      <c r="C200" s="164"/>
      <c r="D200" s="169"/>
      <c r="E200" s="169"/>
      <c r="F200" s="169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  <c r="AM200" s="171"/>
      <c r="AN200" s="171"/>
      <c r="AO200" s="171"/>
      <c r="AP200" s="171"/>
      <c r="AQ200" s="171"/>
      <c r="AR200" s="170">
        <f t="shared" si="10"/>
        <v>0</v>
      </c>
      <c r="AS200" s="97"/>
      <c r="AT200" s="40"/>
      <c r="AU200" s="12">
        <f t="shared" si="11"/>
        <v>0</v>
      </c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</row>
    <row r="201" spans="1:91" ht="14.65" customHeight="1" outlineLevel="1" x14ac:dyDescent="0.25">
      <c r="A201" s="32">
        <v>196</v>
      </c>
      <c r="B201" s="163"/>
      <c r="C201" s="164"/>
      <c r="D201" s="169"/>
      <c r="E201" s="169"/>
      <c r="F201" s="169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  <c r="AM201" s="171"/>
      <c r="AN201" s="171"/>
      <c r="AO201" s="171"/>
      <c r="AP201" s="171"/>
      <c r="AQ201" s="171"/>
      <c r="AR201" s="170">
        <f t="shared" si="10"/>
        <v>0</v>
      </c>
      <c r="AS201" s="97"/>
      <c r="AT201" s="40"/>
      <c r="AU201" s="12">
        <f t="shared" si="11"/>
        <v>0</v>
      </c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</row>
    <row r="202" spans="1:91" ht="14.65" customHeight="1" outlineLevel="1" x14ac:dyDescent="0.25">
      <c r="A202" s="32">
        <v>197</v>
      </c>
      <c r="B202" s="163"/>
      <c r="C202" s="164"/>
      <c r="D202" s="169"/>
      <c r="E202" s="169"/>
      <c r="F202" s="169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  <c r="AM202" s="171"/>
      <c r="AN202" s="171"/>
      <c r="AO202" s="171"/>
      <c r="AP202" s="171"/>
      <c r="AQ202" s="171"/>
      <c r="AR202" s="170">
        <f t="shared" si="10"/>
        <v>0</v>
      </c>
      <c r="AS202" s="97"/>
      <c r="AT202" s="40"/>
      <c r="AU202" s="12">
        <f t="shared" si="11"/>
        <v>0</v>
      </c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</row>
    <row r="203" spans="1:91" ht="14.65" customHeight="1" outlineLevel="1" x14ac:dyDescent="0.25">
      <c r="A203" s="32">
        <v>198</v>
      </c>
      <c r="B203" s="163"/>
      <c r="C203" s="164"/>
      <c r="D203" s="169"/>
      <c r="E203" s="169"/>
      <c r="F203" s="169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  <c r="AM203" s="171"/>
      <c r="AN203" s="171"/>
      <c r="AO203" s="171"/>
      <c r="AP203" s="171"/>
      <c r="AQ203" s="171"/>
      <c r="AR203" s="170">
        <f t="shared" si="10"/>
        <v>0</v>
      </c>
      <c r="AS203" s="97"/>
      <c r="AT203" s="40"/>
      <c r="AU203" s="12">
        <f t="shared" si="11"/>
        <v>0</v>
      </c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</row>
    <row r="204" spans="1:91" ht="14.65" customHeight="1" outlineLevel="1" x14ac:dyDescent="0.25">
      <c r="A204" s="32">
        <v>199</v>
      </c>
      <c r="B204" s="163"/>
      <c r="C204" s="164"/>
      <c r="D204" s="169"/>
      <c r="E204" s="169"/>
      <c r="F204" s="169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  <c r="AM204" s="171"/>
      <c r="AN204" s="171"/>
      <c r="AO204" s="171"/>
      <c r="AP204" s="171"/>
      <c r="AQ204" s="171"/>
      <c r="AR204" s="170">
        <f t="shared" si="10"/>
        <v>0</v>
      </c>
      <c r="AS204" s="97"/>
      <c r="AT204" s="40"/>
      <c r="AU204" s="12">
        <f t="shared" si="11"/>
        <v>0</v>
      </c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</row>
    <row r="205" spans="1:91" ht="14.65" customHeight="1" x14ac:dyDescent="0.25">
      <c r="A205" s="32">
        <v>200</v>
      </c>
      <c r="B205" s="163"/>
      <c r="C205" s="164"/>
      <c r="D205" s="169"/>
      <c r="E205" s="169"/>
      <c r="F205" s="169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  <c r="AM205" s="171"/>
      <c r="AN205" s="171"/>
      <c r="AO205" s="171"/>
      <c r="AP205" s="171"/>
      <c r="AQ205" s="171"/>
      <c r="AR205" s="170">
        <f t="shared" si="10"/>
        <v>0</v>
      </c>
      <c r="AS205" s="97"/>
      <c r="AT205" s="40"/>
      <c r="AU205" s="12">
        <f t="shared" si="11"/>
        <v>0</v>
      </c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</row>
    <row r="206" spans="1:91" ht="14.65" customHeight="1" x14ac:dyDescent="0.2">
      <c r="A206" s="32">
        <v>201</v>
      </c>
      <c r="B206" s="172" t="s">
        <v>12</v>
      </c>
      <c r="C206" s="173"/>
      <c r="D206" s="174"/>
      <c r="E206" s="174"/>
      <c r="F206" s="174"/>
      <c r="G206" s="175" t="s">
        <v>29</v>
      </c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0">
        <f t="shared" si="10"/>
        <v>0</v>
      </c>
      <c r="AS206" s="97"/>
      <c r="AT206" s="40"/>
      <c r="AU206" s="12">
        <f t="shared" si="11"/>
        <v>0</v>
      </c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</row>
    <row r="207" spans="1:91" ht="18" customHeight="1" x14ac:dyDescent="0.25">
      <c r="A207" s="33" t="s">
        <v>0</v>
      </c>
      <c r="B207" s="176"/>
      <c r="C207" s="177"/>
      <c r="D207" s="178">
        <f>SUM(D5:D206)</f>
        <v>4221</v>
      </c>
      <c r="E207" s="178">
        <f>SUM(E5:E206)</f>
        <v>15000</v>
      </c>
      <c r="F207" s="178">
        <f>SUM(F5:F206)</f>
        <v>30372.01999999999</v>
      </c>
      <c r="G207" s="179">
        <f t="shared" ref="G207:AT207" si="12">SUM(G6:G206)</f>
        <v>0</v>
      </c>
      <c r="H207" s="179">
        <f t="shared" si="12"/>
        <v>0</v>
      </c>
      <c r="I207" s="179">
        <f t="shared" si="12"/>
        <v>-15000</v>
      </c>
      <c r="J207" s="179">
        <f t="shared" si="12"/>
        <v>0</v>
      </c>
      <c r="K207" s="179">
        <f t="shared" si="12"/>
        <v>0</v>
      </c>
      <c r="L207" s="179">
        <f t="shared" si="12"/>
        <v>0</v>
      </c>
      <c r="M207" s="179">
        <f t="shared" si="12"/>
        <v>0</v>
      </c>
      <c r="N207" s="179">
        <f>SUM(N6:N206)</f>
        <v>0</v>
      </c>
      <c r="O207" s="179">
        <f>SUM(O6:O206)</f>
        <v>-40000</v>
      </c>
      <c r="P207" s="179">
        <f t="shared" si="12"/>
        <v>0</v>
      </c>
      <c r="Q207" s="179">
        <f t="shared" si="12"/>
        <v>0</v>
      </c>
      <c r="R207" s="179">
        <f t="shared" si="12"/>
        <v>-938</v>
      </c>
      <c r="S207" s="179">
        <f t="shared" si="12"/>
        <v>280</v>
      </c>
      <c r="T207" s="179">
        <f t="shared" si="12"/>
        <v>1175</v>
      </c>
      <c r="U207" s="179">
        <f t="shared" si="12"/>
        <v>0</v>
      </c>
      <c r="V207" s="179">
        <f t="shared" si="12"/>
        <v>0</v>
      </c>
      <c r="W207" s="179">
        <f t="shared" si="12"/>
        <v>-150</v>
      </c>
      <c r="X207" s="179">
        <f t="shared" si="12"/>
        <v>0</v>
      </c>
      <c r="Y207" s="179">
        <f t="shared" si="12"/>
        <v>0</v>
      </c>
      <c r="Z207" s="179">
        <f t="shared" si="12"/>
        <v>0</v>
      </c>
      <c r="AA207" s="179">
        <f t="shared" si="12"/>
        <v>0</v>
      </c>
      <c r="AB207" s="179">
        <f t="shared" si="12"/>
        <v>3700.5</v>
      </c>
      <c r="AC207" s="179">
        <f t="shared" si="12"/>
        <v>216.95</v>
      </c>
      <c r="AD207" s="179">
        <f t="shared" si="12"/>
        <v>0</v>
      </c>
      <c r="AE207" s="179">
        <f t="shared" si="12"/>
        <v>7265.1799999999994</v>
      </c>
      <c r="AF207" s="179">
        <f t="shared" si="12"/>
        <v>500</v>
      </c>
      <c r="AG207" s="179">
        <f t="shared" si="12"/>
        <v>481.34000000000003</v>
      </c>
      <c r="AH207" s="179">
        <f t="shared" si="12"/>
        <v>0</v>
      </c>
      <c r="AI207" s="179">
        <f t="shared" si="12"/>
        <v>3734.95</v>
      </c>
      <c r="AJ207" s="179">
        <f t="shared" si="12"/>
        <v>15142</v>
      </c>
      <c r="AK207" s="179">
        <f t="shared" si="12"/>
        <v>0</v>
      </c>
      <c r="AL207" s="179">
        <f t="shared" si="12"/>
        <v>2862.5</v>
      </c>
      <c r="AM207" s="179">
        <f t="shared" si="12"/>
        <v>2226.75</v>
      </c>
      <c r="AN207" s="179">
        <f t="shared" si="12"/>
        <v>0</v>
      </c>
      <c r="AO207" s="179">
        <f t="shared" si="12"/>
        <v>614</v>
      </c>
      <c r="AP207" s="179">
        <f t="shared" si="12"/>
        <v>0</v>
      </c>
      <c r="AQ207" s="179">
        <f t="shared" si="12"/>
        <v>0</v>
      </c>
      <c r="AR207" s="170">
        <f t="shared" si="12"/>
        <v>0</v>
      </c>
      <c r="AS207" s="97"/>
      <c r="AT207" s="34">
        <f t="shared" si="12"/>
        <v>0</v>
      </c>
      <c r="AU207" s="12">
        <f>AU206</f>
        <v>0</v>
      </c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</row>
    <row r="208" spans="1:91" x14ac:dyDescent="0.2"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</row>
    <row r="209" spans="6:91" ht="15" x14ac:dyDescent="0.25">
      <c r="F209" s="24"/>
      <c r="G209" s="19"/>
      <c r="H209" s="19"/>
      <c r="I209" s="7"/>
      <c r="J209" s="19"/>
      <c r="K209" s="19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</row>
    <row r="210" spans="6:91" x14ac:dyDescent="0.2">
      <c r="F210" s="24"/>
      <c r="G210" s="20"/>
      <c r="H210" s="20"/>
      <c r="I210" s="20"/>
      <c r="J210" s="20"/>
      <c r="K210" s="2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</row>
    <row r="211" spans="6:91" x14ac:dyDescent="0.2">
      <c r="F211" s="24"/>
      <c r="G211" s="20"/>
      <c r="H211" s="20"/>
      <c r="I211" s="20"/>
      <c r="J211" s="20"/>
      <c r="K211" s="2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</row>
    <row r="212" spans="6:91" x14ac:dyDescent="0.2">
      <c r="F212" s="24"/>
      <c r="G212" s="20"/>
      <c r="H212" s="20"/>
      <c r="I212" s="20"/>
      <c r="J212" s="20"/>
      <c r="K212" s="2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</row>
    <row r="213" spans="6:91" x14ac:dyDescent="0.2">
      <c r="F213" s="24"/>
      <c r="G213" s="20"/>
      <c r="H213" s="20"/>
      <c r="I213" s="20"/>
      <c r="J213" s="20"/>
      <c r="K213" s="2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</row>
    <row r="214" spans="6:91" x14ac:dyDescent="0.2">
      <c r="F214" s="24"/>
      <c r="G214" s="20"/>
      <c r="H214" s="20"/>
      <c r="I214" s="20"/>
      <c r="J214" s="20"/>
      <c r="K214" s="2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</row>
    <row r="215" spans="6:91" x14ac:dyDescent="0.2">
      <c r="F215" s="24"/>
      <c r="G215" s="20"/>
      <c r="H215" s="20"/>
      <c r="I215" s="20"/>
      <c r="J215" s="20"/>
      <c r="K215" s="2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</row>
    <row r="216" spans="6:91" x14ac:dyDescent="0.2">
      <c r="F216" s="24"/>
      <c r="G216" s="20"/>
      <c r="H216" s="20"/>
      <c r="I216" s="20"/>
      <c r="J216" s="20"/>
      <c r="K216" s="2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</row>
    <row r="217" spans="6:91" x14ac:dyDescent="0.2">
      <c r="F217" s="24"/>
      <c r="G217" s="20"/>
      <c r="H217" s="20"/>
      <c r="I217" s="20"/>
      <c r="J217" s="20"/>
      <c r="K217" s="2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</row>
    <row r="218" spans="6:91" x14ac:dyDescent="0.2">
      <c r="F218" s="24"/>
      <c r="G218" s="8"/>
      <c r="H218" s="8"/>
      <c r="I218" s="8"/>
      <c r="J218" s="20"/>
      <c r="K218" s="2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</row>
    <row r="219" spans="6:91" x14ac:dyDescent="0.2">
      <c r="F219" s="24"/>
      <c r="G219" s="8"/>
      <c r="H219" s="8"/>
      <c r="I219" s="8"/>
      <c r="J219" s="20"/>
      <c r="K219" s="2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</row>
    <row r="220" spans="6:91" x14ac:dyDescent="0.2">
      <c r="F220" s="24"/>
      <c r="G220" s="8"/>
      <c r="H220" s="8"/>
      <c r="I220" s="8"/>
      <c r="J220" s="20"/>
      <c r="K220" s="2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</row>
    <row r="221" spans="6:91" x14ac:dyDescent="0.2">
      <c r="F221" s="24"/>
      <c r="G221" s="8"/>
      <c r="H221" s="8"/>
      <c r="I221" s="8"/>
      <c r="J221" s="20"/>
      <c r="K221" s="2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</row>
    <row r="222" spans="6:91" x14ac:dyDescent="0.2">
      <c r="F222" s="24"/>
      <c r="G222" s="8"/>
      <c r="H222" s="8"/>
      <c r="I222" s="8"/>
      <c r="J222" s="20"/>
      <c r="K222" s="2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</row>
    <row r="223" spans="6:91" x14ac:dyDescent="0.2">
      <c r="F223" s="24"/>
      <c r="G223" s="8"/>
      <c r="H223" s="8"/>
      <c r="I223" s="8"/>
      <c r="J223" s="20"/>
      <c r="K223" s="2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</row>
    <row r="224" spans="6:91" x14ac:dyDescent="0.2">
      <c r="F224" s="24"/>
      <c r="G224" s="9"/>
      <c r="H224" s="9"/>
      <c r="I224" s="9"/>
      <c r="J224" s="9"/>
      <c r="K224" s="9"/>
      <c r="L224" s="21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</row>
    <row r="225" spans="6:91" x14ac:dyDescent="0.2">
      <c r="F225" s="24"/>
      <c r="G225" s="20"/>
      <c r="H225" s="20"/>
      <c r="I225" s="20"/>
      <c r="J225" s="20"/>
      <c r="K225" s="2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</row>
    <row r="226" spans="6:91" x14ac:dyDescent="0.2">
      <c r="F226" s="24"/>
      <c r="G226" s="20"/>
      <c r="H226" s="20"/>
      <c r="I226" s="20"/>
      <c r="J226" s="20"/>
      <c r="K226" s="2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</row>
    <row r="227" spans="6:91" x14ac:dyDescent="0.2">
      <c r="F227" s="24"/>
      <c r="G227" s="20"/>
      <c r="H227" s="20"/>
      <c r="I227" s="9"/>
      <c r="J227" s="20"/>
      <c r="K227" s="2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</row>
    <row r="228" spans="6:91" x14ac:dyDescent="0.2">
      <c r="F228" s="24"/>
      <c r="G228" s="20"/>
      <c r="H228" s="20"/>
      <c r="I228" s="9"/>
      <c r="J228" s="20"/>
      <c r="K228" s="2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</row>
    <row r="229" spans="6:91" x14ac:dyDescent="0.2">
      <c r="F229" s="24"/>
      <c r="G229" s="22"/>
      <c r="H229" s="22"/>
      <c r="I229" s="9"/>
      <c r="J229" s="20"/>
      <c r="K229" s="2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</row>
    <row r="230" spans="6:91" x14ac:dyDescent="0.2">
      <c r="F230" s="24"/>
      <c r="G230" s="20"/>
      <c r="H230" s="20"/>
      <c r="I230" s="9"/>
      <c r="J230" s="20"/>
      <c r="K230" s="2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</row>
    <row r="231" spans="6:91" x14ac:dyDescent="0.2">
      <c r="F231" s="24"/>
      <c r="G231" s="22"/>
      <c r="H231" s="22"/>
      <c r="I231" s="9"/>
      <c r="J231" s="20"/>
      <c r="K231" s="2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</row>
    <row r="232" spans="6:91" x14ac:dyDescent="0.2">
      <c r="F232" s="24"/>
      <c r="G232" s="20"/>
      <c r="H232" s="20"/>
      <c r="I232" s="9"/>
      <c r="J232" s="20"/>
      <c r="K232" s="2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</row>
    <row r="233" spans="6:91" x14ac:dyDescent="0.2">
      <c r="F233" s="24"/>
      <c r="G233" s="20"/>
      <c r="H233" s="20"/>
      <c r="I233" s="9"/>
      <c r="J233" s="20"/>
      <c r="K233" s="2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</row>
    <row r="234" spans="6:91" x14ac:dyDescent="0.2">
      <c r="F234" s="24"/>
      <c r="G234" s="20"/>
      <c r="H234" s="20"/>
      <c r="I234" s="20"/>
      <c r="J234" s="20"/>
      <c r="K234" s="2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</row>
    <row r="235" spans="6:91" x14ac:dyDescent="0.2">
      <c r="F235" s="24"/>
      <c r="G235" s="9"/>
      <c r="H235" s="9"/>
      <c r="I235" s="20"/>
      <c r="J235" s="20"/>
      <c r="K235" s="2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</row>
    <row r="236" spans="6:91" x14ac:dyDescent="0.2">
      <c r="F236" s="24"/>
      <c r="G236" s="20"/>
      <c r="H236" s="20"/>
      <c r="I236" s="9"/>
      <c r="J236" s="20"/>
      <c r="K236" s="2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</row>
    <row r="237" spans="6:91" x14ac:dyDescent="0.2">
      <c r="F237" s="24"/>
      <c r="G237" s="20"/>
      <c r="H237" s="20"/>
      <c r="I237" s="9"/>
      <c r="J237" s="20"/>
      <c r="K237" s="2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</row>
    <row r="238" spans="6:91" x14ac:dyDescent="0.2">
      <c r="F238" s="24"/>
      <c r="G238" s="20"/>
      <c r="H238" s="20"/>
      <c r="I238" s="9"/>
      <c r="J238" s="20"/>
      <c r="K238" s="2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</row>
    <row r="239" spans="6:91" x14ac:dyDescent="0.2">
      <c r="F239" s="24"/>
      <c r="G239" s="20"/>
      <c r="H239" s="20"/>
      <c r="I239" s="9"/>
      <c r="J239" s="20"/>
      <c r="K239" s="2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</row>
    <row r="240" spans="6:91" x14ac:dyDescent="0.2">
      <c r="F240" s="24"/>
      <c r="G240" s="20"/>
      <c r="H240" s="20"/>
      <c r="I240" s="20"/>
      <c r="J240" s="20"/>
      <c r="K240" s="2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</row>
    <row r="241" spans="6:91" x14ac:dyDescent="0.2">
      <c r="F241" s="24"/>
      <c r="G241" s="20"/>
      <c r="H241" s="20"/>
      <c r="I241" s="20"/>
      <c r="J241" s="20"/>
      <c r="K241" s="2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</row>
    <row r="242" spans="6:91" x14ac:dyDescent="0.2">
      <c r="F242" s="24"/>
      <c r="G242" s="20"/>
      <c r="H242" s="20"/>
      <c r="I242" s="20"/>
      <c r="J242" s="20"/>
      <c r="K242" s="2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</row>
    <row r="243" spans="6:91" x14ac:dyDescent="0.2"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</row>
    <row r="244" spans="6:91" x14ac:dyDescent="0.2"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</row>
    <row r="245" spans="6:91" x14ac:dyDescent="0.2"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</row>
    <row r="246" spans="6:91" x14ac:dyDescent="0.2"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</row>
    <row r="247" spans="6:91" x14ac:dyDescent="0.2"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</row>
    <row r="248" spans="6:91" x14ac:dyDescent="0.2"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</row>
    <row r="249" spans="6:91" x14ac:dyDescent="0.2"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</row>
    <row r="250" spans="6:91" x14ac:dyDescent="0.2"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</row>
    <row r="251" spans="6:91" x14ac:dyDescent="0.2"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</row>
    <row r="252" spans="6:91" x14ac:dyDescent="0.2"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</row>
    <row r="253" spans="6:91" x14ac:dyDescent="0.2"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</row>
    <row r="254" spans="6:91" x14ac:dyDescent="0.2"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</row>
    <row r="255" spans="6:91" x14ac:dyDescent="0.2"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</row>
    <row r="256" spans="6:91" x14ac:dyDescent="0.2"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</row>
    <row r="257" spans="7:91" x14ac:dyDescent="0.2"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</row>
    <row r="258" spans="7:91" x14ac:dyDescent="0.2"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</row>
    <row r="259" spans="7:91" x14ac:dyDescent="0.2"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</row>
    <row r="260" spans="7:91" x14ac:dyDescent="0.2"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</row>
    <row r="261" spans="7:91" x14ac:dyDescent="0.2"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</row>
    <row r="262" spans="7:91" x14ac:dyDescent="0.2"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</row>
    <row r="263" spans="7:91" x14ac:dyDescent="0.2"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</row>
    <row r="264" spans="7:91" x14ac:dyDescent="0.2"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</row>
    <row r="265" spans="7:91" x14ac:dyDescent="0.2"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</row>
    <row r="266" spans="7:91" x14ac:dyDescent="0.2"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</row>
    <row r="267" spans="7:91" x14ac:dyDescent="0.2"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</row>
    <row r="268" spans="7:91" x14ac:dyDescent="0.2"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</row>
    <row r="269" spans="7:91" x14ac:dyDescent="0.2"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</row>
    <row r="270" spans="7:91" x14ac:dyDescent="0.2"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</row>
    <row r="271" spans="7:91" x14ac:dyDescent="0.2"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</row>
    <row r="272" spans="7:91" x14ac:dyDescent="0.2"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</row>
    <row r="273" spans="7:91" x14ac:dyDescent="0.2"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</row>
    <row r="274" spans="7:91" x14ac:dyDescent="0.2"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</row>
    <row r="275" spans="7:91" x14ac:dyDescent="0.2"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</row>
    <row r="276" spans="7:91" x14ac:dyDescent="0.2"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</row>
    <row r="277" spans="7:91" x14ac:dyDescent="0.2"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</row>
    <row r="278" spans="7:91" x14ac:dyDescent="0.2"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</row>
    <row r="279" spans="7:91" x14ac:dyDescent="0.2"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</row>
    <row r="280" spans="7:91" x14ac:dyDescent="0.2"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</row>
    <row r="281" spans="7:91" x14ac:dyDescent="0.2"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</row>
    <row r="282" spans="7:91" x14ac:dyDescent="0.2"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</row>
    <row r="283" spans="7:91" x14ac:dyDescent="0.2"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</row>
    <row r="284" spans="7:91" x14ac:dyDescent="0.2"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</row>
    <row r="285" spans="7:91" x14ac:dyDescent="0.2"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</row>
    <row r="286" spans="7:91" x14ac:dyDescent="0.2"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</row>
    <row r="287" spans="7:91" x14ac:dyDescent="0.2"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</row>
    <row r="288" spans="7:91" x14ac:dyDescent="0.2"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</row>
    <row r="289" spans="7:91" x14ac:dyDescent="0.2"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</row>
    <row r="290" spans="7:91" x14ac:dyDescent="0.2"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</row>
    <row r="291" spans="7:91" x14ac:dyDescent="0.2"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</row>
    <row r="292" spans="7:91" x14ac:dyDescent="0.2"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</row>
    <row r="293" spans="7:91" x14ac:dyDescent="0.2"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</row>
    <row r="294" spans="7:91" x14ac:dyDescent="0.2"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</row>
    <row r="295" spans="7:91" x14ac:dyDescent="0.2"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</row>
    <row r="296" spans="7:91" x14ac:dyDescent="0.2"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</row>
    <row r="297" spans="7:91" x14ac:dyDescent="0.2"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</row>
    <row r="298" spans="7:91" x14ac:dyDescent="0.2"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</row>
    <row r="299" spans="7:91" x14ac:dyDescent="0.2"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</row>
    <row r="300" spans="7:91" x14ac:dyDescent="0.2"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</row>
    <row r="301" spans="7:91" x14ac:dyDescent="0.2"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</row>
    <row r="302" spans="7:91" x14ac:dyDescent="0.2"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</row>
    <row r="303" spans="7:91" x14ac:dyDescent="0.2"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</row>
    <row r="304" spans="7:91" x14ac:dyDescent="0.2"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</row>
    <row r="305" spans="7:91" x14ac:dyDescent="0.2"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</row>
    <row r="306" spans="7:91" x14ac:dyDescent="0.2"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</row>
    <row r="307" spans="7:91" x14ac:dyDescent="0.2"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</row>
    <row r="308" spans="7:91" x14ac:dyDescent="0.2"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</row>
    <row r="309" spans="7:91" x14ac:dyDescent="0.2"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</row>
    <row r="310" spans="7:91" x14ac:dyDescent="0.2"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</row>
    <row r="311" spans="7:91" x14ac:dyDescent="0.2"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</row>
    <row r="312" spans="7:91" x14ac:dyDescent="0.2"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</row>
    <row r="313" spans="7:91" x14ac:dyDescent="0.2"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</row>
    <row r="314" spans="7:91" x14ac:dyDescent="0.2"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</row>
    <row r="315" spans="7:91" x14ac:dyDescent="0.2"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</row>
    <row r="316" spans="7:91" x14ac:dyDescent="0.2"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</row>
    <row r="317" spans="7:91" x14ac:dyDescent="0.2"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</row>
    <row r="318" spans="7:91" x14ac:dyDescent="0.2"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</row>
    <row r="319" spans="7:91" x14ac:dyDescent="0.2"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</row>
    <row r="320" spans="7:91" x14ac:dyDescent="0.2"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</row>
    <row r="321" spans="7:91" x14ac:dyDescent="0.2"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</row>
    <row r="322" spans="7:91" x14ac:dyDescent="0.2"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</row>
    <row r="323" spans="7:91" x14ac:dyDescent="0.2"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M323" s="10"/>
      <c r="AN323" s="10"/>
      <c r="AO323" s="10"/>
      <c r="AP323" s="10"/>
      <c r="AQ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</row>
  </sheetData>
  <sheetProtection password="DDAB" sheet="1"/>
  <mergeCells count="5">
    <mergeCell ref="E2:F2"/>
    <mergeCell ref="S2:AQ2"/>
    <mergeCell ref="AT1:AU1"/>
    <mergeCell ref="E1:F1"/>
    <mergeCell ref="G2:R2"/>
  </mergeCells>
  <phoneticPr fontId="2" type="noConversion"/>
  <pageMargins left="0.86614173228346458" right="1.0236220472440944" top="0.55118110236220474" bottom="0.55118110236220474" header="0.31496062992125984" footer="0.27559055118110237"/>
  <pageSetup paperSize="9" scale="30" fitToWidth="2" fitToHeight="8" orientation="landscape" r:id="rId1"/>
  <headerFooter alignWithMargins="0">
    <oddHeader>&amp;LHjerteforeningen&amp;R&amp;P /&amp;N</oddHeader>
    <oddFooter>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J82"/>
  <sheetViews>
    <sheetView tabSelected="1" showWhiteSpace="0" view="pageLayout" topLeftCell="A34" zoomScaleNormal="100" workbookViewId="0">
      <selection activeCell="B80" sqref="B80"/>
    </sheetView>
  </sheetViews>
  <sheetFormatPr defaultRowHeight="12.75" x14ac:dyDescent="0.2"/>
  <cols>
    <col min="1" max="1" width="11.42578125" style="2" customWidth="1"/>
    <col min="2" max="2" width="30.7109375" style="2" customWidth="1"/>
    <col min="3" max="4" width="12.7109375" style="2" customWidth="1"/>
    <col min="5" max="5" width="8.140625" style="2" customWidth="1"/>
    <col min="6" max="6" width="30.7109375" style="2" customWidth="1"/>
    <col min="7" max="8" width="12.7109375" style="2" customWidth="1"/>
    <col min="9" max="16384" width="9.140625" style="2"/>
  </cols>
  <sheetData>
    <row r="3" spans="2:5" ht="23.25" x14ac:dyDescent="0.2">
      <c r="B3" s="1"/>
    </row>
    <row r="4" spans="2:5" ht="23.25" x14ac:dyDescent="0.2">
      <c r="B4" s="3"/>
    </row>
    <row r="5" spans="2:5" ht="23.25" x14ac:dyDescent="0.2">
      <c r="B5" s="3"/>
    </row>
    <row r="6" spans="2:5" ht="23.25" x14ac:dyDescent="0.2">
      <c r="B6" s="3"/>
    </row>
    <row r="7" spans="2:5" ht="23.25" x14ac:dyDescent="0.2">
      <c r="B7" s="3"/>
    </row>
    <row r="8" spans="2:5" ht="23.25" x14ac:dyDescent="0.2">
      <c r="B8" s="3"/>
    </row>
    <row r="9" spans="2:5" x14ac:dyDescent="0.2">
      <c r="C9" s="4"/>
      <c r="D9" s="4"/>
    </row>
    <row r="10" spans="2:5" ht="18" x14ac:dyDescent="0.2">
      <c r="B10" s="5" t="s">
        <v>6</v>
      </c>
    </row>
    <row r="11" spans="2:5" ht="18" x14ac:dyDescent="0.2">
      <c r="B11" s="5"/>
    </row>
    <row r="12" spans="2:5" ht="18" x14ac:dyDescent="0.2">
      <c r="B12" s="5" t="s">
        <v>7</v>
      </c>
      <c r="E12" s="5" t="s">
        <v>8</v>
      </c>
    </row>
    <row r="13" spans="2:5" ht="18" x14ac:dyDescent="0.2">
      <c r="B13" s="5"/>
    </row>
    <row r="22" spans="2:6" ht="18" x14ac:dyDescent="0.25">
      <c r="B22" s="104" t="s">
        <v>195</v>
      </c>
      <c r="C22" s="105" t="s">
        <v>80</v>
      </c>
      <c r="E22" s="103"/>
      <c r="F22" s="105" t="s">
        <v>86</v>
      </c>
    </row>
    <row r="23" spans="2:6" ht="18" x14ac:dyDescent="0.25">
      <c r="B23" s="103"/>
      <c r="D23" s="103"/>
      <c r="E23" s="103"/>
    </row>
    <row r="24" spans="2:6" ht="18" x14ac:dyDescent="0.25">
      <c r="D24" s="103"/>
      <c r="E24" s="103"/>
    </row>
    <row r="25" spans="2:6" ht="23.25" x14ac:dyDescent="0.2">
      <c r="B25" s="3"/>
      <c r="D25" s="6"/>
    </row>
    <row r="26" spans="2:6" ht="15.75" x14ac:dyDescent="0.25">
      <c r="B26" s="38" t="s">
        <v>149</v>
      </c>
      <c r="D26" s="109"/>
      <c r="E26" s="109"/>
      <c r="F26" s="109"/>
    </row>
    <row r="27" spans="2:6" ht="15.75" x14ac:dyDescent="0.2">
      <c r="B27" s="38" t="s">
        <v>151</v>
      </c>
    </row>
    <row r="28" spans="2:6" ht="14.1" customHeight="1" x14ac:dyDescent="0.2">
      <c r="B28" s="38" t="s">
        <v>150</v>
      </c>
    </row>
    <row r="29" spans="2:6" ht="14.1" customHeight="1" x14ac:dyDescent="0.2"/>
    <row r="30" spans="2:6" ht="14.1" customHeight="1" x14ac:dyDescent="0.2"/>
    <row r="31" spans="2:6" ht="14.1" customHeight="1" x14ac:dyDescent="0.2"/>
    <row r="32" spans="2:6" ht="14.1" customHeight="1" x14ac:dyDescent="0.2"/>
    <row r="33" spans="2:10" ht="14.1" customHeight="1" x14ac:dyDescent="0.2"/>
    <row r="34" spans="2:10" ht="12.4" customHeight="1" x14ac:dyDescent="0.25">
      <c r="B34" s="106" t="s">
        <v>113</v>
      </c>
      <c r="C34" s="107" t="s">
        <v>116</v>
      </c>
      <c r="D34" s="107" t="s">
        <v>114</v>
      </c>
      <c r="E34" s="11"/>
      <c r="F34" s="49" t="s">
        <v>115</v>
      </c>
      <c r="G34" s="126" t="s">
        <v>116</v>
      </c>
      <c r="H34" s="126" t="s">
        <v>114</v>
      </c>
      <c r="J34" s="6"/>
    </row>
    <row r="35" spans="2:10" ht="12.4" customHeight="1" x14ac:dyDescent="0.2">
      <c r="B35" s="13" t="s">
        <v>25</v>
      </c>
      <c r="C35" s="151">
        <f>-'Bogføring 2016'!G207</f>
        <v>0</v>
      </c>
      <c r="D35" s="136">
        <v>0</v>
      </c>
      <c r="F35" s="29" t="s">
        <v>26</v>
      </c>
      <c r="G35" s="151">
        <f>'Bogføring 2016'!S207</f>
        <v>280</v>
      </c>
      <c r="H35" s="152">
        <v>0</v>
      </c>
      <c r="J35" s="6"/>
    </row>
    <row r="36" spans="2:10" ht="12.4" customHeight="1" x14ac:dyDescent="0.2">
      <c r="B36" s="23" t="s">
        <v>124</v>
      </c>
      <c r="C36" s="151">
        <f>-'Bogføring 2016'!H207</f>
        <v>0</v>
      </c>
      <c r="D36" s="136">
        <v>0</v>
      </c>
      <c r="F36" s="29" t="s">
        <v>73</v>
      </c>
      <c r="G36" s="151">
        <f>'Bogføring 2016'!T207</f>
        <v>1175</v>
      </c>
      <c r="H36" s="152">
        <v>0</v>
      </c>
      <c r="J36" s="6"/>
    </row>
    <row r="37" spans="2:10" ht="12.4" customHeight="1" x14ac:dyDescent="0.2">
      <c r="B37" s="13" t="s">
        <v>3</v>
      </c>
      <c r="C37" s="151">
        <f>-'Bogføring 2016'!I207</f>
        <v>15000</v>
      </c>
      <c r="D37" s="136">
        <v>0</v>
      </c>
      <c r="F37" s="29" t="s">
        <v>111</v>
      </c>
      <c r="G37" s="151">
        <f>'Bogføring 2016'!U207</f>
        <v>0</v>
      </c>
      <c r="H37" s="152">
        <v>0</v>
      </c>
    </row>
    <row r="38" spans="2:10" ht="12.4" customHeight="1" x14ac:dyDescent="0.2">
      <c r="B38" s="13" t="s">
        <v>4</v>
      </c>
      <c r="C38" s="151">
        <f>-'Bogføring 2016'!J207</f>
        <v>0</v>
      </c>
      <c r="D38" s="136">
        <v>0</v>
      </c>
      <c r="F38" s="29" t="s">
        <v>103</v>
      </c>
      <c r="G38" s="151">
        <f>'Bogføring 2016'!V207</f>
        <v>0</v>
      </c>
      <c r="H38" s="152">
        <v>0</v>
      </c>
    </row>
    <row r="39" spans="2:10" ht="12.4" customHeight="1" x14ac:dyDescent="0.2">
      <c r="B39" s="13" t="s">
        <v>132</v>
      </c>
      <c r="C39" s="151">
        <f>-'Bogføring 2016'!K207</f>
        <v>0</v>
      </c>
      <c r="D39" s="136">
        <v>0</v>
      </c>
      <c r="F39" s="29" t="s">
        <v>74</v>
      </c>
      <c r="G39" s="151">
        <f>'Bogføring 2016'!W207</f>
        <v>-150</v>
      </c>
      <c r="H39" s="152">
        <v>0</v>
      </c>
    </row>
    <row r="40" spans="2:10" ht="12.4" customHeight="1" x14ac:dyDescent="0.2">
      <c r="B40" s="13" t="s">
        <v>30</v>
      </c>
      <c r="C40" s="151">
        <f>-'Bogføring 2016'!L207</f>
        <v>0</v>
      </c>
      <c r="D40" s="136">
        <v>0</v>
      </c>
      <c r="F40" s="29" t="s">
        <v>69</v>
      </c>
      <c r="G40" s="151">
        <f>'Bogføring 2016'!X207</f>
        <v>0</v>
      </c>
      <c r="H40" s="152">
        <v>0</v>
      </c>
    </row>
    <row r="41" spans="2:10" ht="12.4" customHeight="1" x14ac:dyDescent="0.2">
      <c r="B41" s="13" t="s">
        <v>32</v>
      </c>
      <c r="C41" s="151">
        <f>-'Bogføring 2016'!M207</f>
        <v>0</v>
      </c>
      <c r="D41" s="136">
        <v>0</v>
      </c>
      <c r="F41" s="29" t="s">
        <v>64</v>
      </c>
      <c r="G41" s="151">
        <f>'Bogføring 2016'!Y207</f>
        <v>0</v>
      </c>
      <c r="H41" s="152">
        <v>0</v>
      </c>
    </row>
    <row r="42" spans="2:10" ht="12.4" customHeight="1" x14ac:dyDescent="0.2">
      <c r="B42" s="48" t="s">
        <v>125</v>
      </c>
      <c r="C42" s="151">
        <f>-'Bogføring 2016'!N207</f>
        <v>0</v>
      </c>
      <c r="D42" s="136">
        <v>0</v>
      </c>
      <c r="F42" s="29" t="s">
        <v>133</v>
      </c>
      <c r="G42" s="151">
        <f>'Bogføring 2016'!Z207</f>
        <v>0</v>
      </c>
      <c r="H42" s="152">
        <v>0</v>
      </c>
    </row>
    <row r="43" spans="2:10" ht="12.4" customHeight="1" x14ac:dyDescent="0.2">
      <c r="B43" s="23" t="s">
        <v>77</v>
      </c>
      <c r="C43" s="151">
        <f>-'Bogføring 2016'!O207</f>
        <v>40000</v>
      </c>
      <c r="D43" s="136">
        <v>0</v>
      </c>
      <c r="F43" s="29" t="s">
        <v>71</v>
      </c>
      <c r="G43" s="151">
        <f>'Bogføring 2016'!AA207</f>
        <v>0</v>
      </c>
      <c r="H43" s="152">
        <v>0</v>
      </c>
    </row>
    <row r="44" spans="2:10" ht="12.4" customHeight="1" x14ac:dyDescent="0.2">
      <c r="B44" s="128" t="str">
        <f>'Bogføring 2016'!P4</f>
        <v>Salg af julekalendre</v>
      </c>
      <c r="C44" s="151">
        <f>-'Bogføring 2016'!P207</f>
        <v>0</v>
      </c>
      <c r="D44" s="136">
        <v>0</v>
      </c>
      <c r="F44" s="29" t="s">
        <v>126</v>
      </c>
      <c r="G44" s="151">
        <f>'Bogføring 2016'!AB207</f>
        <v>3700.5</v>
      </c>
      <c r="H44" s="152">
        <v>0</v>
      </c>
    </row>
    <row r="45" spans="2:10" ht="12.4" customHeight="1" x14ac:dyDescent="0.2">
      <c r="B45" s="128" t="str">
        <f>'Bogføring 2016'!Q4</f>
        <v>Selvvalgt          Skriv &amp; erstat</v>
      </c>
      <c r="C45" s="151">
        <f>-'Bogføring 2016'!Q207</f>
        <v>0</v>
      </c>
      <c r="D45" s="136">
        <v>0</v>
      </c>
      <c r="F45" s="29" t="s">
        <v>35</v>
      </c>
      <c r="G45" s="151">
        <f>'Bogføring 2016'!AC207</f>
        <v>216.95</v>
      </c>
      <c r="H45" s="152">
        <v>0</v>
      </c>
    </row>
    <row r="46" spans="2:10" ht="12.4" customHeight="1" x14ac:dyDescent="0.2">
      <c r="B46" s="13" t="s">
        <v>9</v>
      </c>
      <c r="C46" s="151">
        <f>-'Bogføring 2016'!R207</f>
        <v>938</v>
      </c>
      <c r="D46" s="136">
        <v>0</v>
      </c>
      <c r="F46" s="30" t="s">
        <v>28</v>
      </c>
      <c r="G46" s="151">
        <f>'Bogføring 2016'!AD207</f>
        <v>0</v>
      </c>
      <c r="H46" s="152">
        <v>0</v>
      </c>
    </row>
    <row r="47" spans="2:10" ht="12.4" customHeight="1" x14ac:dyDescent="0.2">
      <c r="B47" s="50" t="s">
        <v>18</v>
      </c>
      <c r="C47" s="50">
        <f>SUM(C35:C46)</f>
        <v>55938</v>
      </c>
      <c r="D47" s="134">
        <f>SUM(D35:D46)</f>
        <v>0</v>
      </c>
      <c r="F47" s="29" t="s">
        <v>75</v>
      </c>
      <c r="G47" s="151">
        <f>'Bogføring 2016'!AE207</f>
        <v>7265.1799999999994</v>
      </c>
      <c r="H47" s="152">
        <v>0</v>
      </c>
    </row>
    <row r="48" spans="2:10" ht="12.4" customHeight="1" x14ac:dyDescent="0.2">
      <c r="B48" s="162"/>
      <c r="C48" s="8"/>
      <c r="D48" s="8"/>
      <c r="F48" s="29" t="s">
        <v>66</v>
      </c>
      <c r="G48" s="151">
        <f>'Bogføring 2016'!AF207</f>
        <v>500</v>
      </c>
      <c r="H48" s="152">
        <v>0</v>
      </c>
    </row>
    <row r="49" spans="2:9" ht="12.4" customHeight="1" x14ac:dyDescent="0.2">
      <c r="B49" s="155" t="s">
        <v>18</v>
      </c>
      <c r="C49" s="155">
        <f>C47</f>
        <v>55938</v>
      </c>
      <c r="D49" s="8"/>
      <c r="F49" s="30" t="s">
        <v>76</v>
      </c>
      <c r="G49" s="151">
        <f>'Bogføring 2016'!AG207</f>
        <v>481.34000000000003</v>
      </c>
      <c r="H49" s="152">
        <v>0</v>
      </c>
    </row>
    <row r="50" spans="2:9" ht="12.4" customHeight="1" x14ac:dyDescent="0.2">
      <c r="B50" s="155" t="s">
        <v>19</v>
      </c>
      <c r="C50" s="155">
        <f>G60</f>
        <v>38049.17</v>
      </c>
      <c r="D50" s="8"/>
      <c r="F50" s="29" t="s">
        <v>105</v>
      </c>
      <c r="G50" s="151">
        <f>'Bogføring 2016'!AH207</f>
        <v>0</v>
      </c>
      <c r="H50" s="152">
        <v>0</v>
      </c>
    </row>
    <row r="51" spans="2:9" ht="12.4" customHeight="1" x14ac:dyDescent="0.2">
      <c r="B51" s="50" t="s">
        <v>85</v>
      </c>
      <c r="C51" s="50">
        <f>C49-C50</f>
        <v>17888.830000000002</v>
      </c>
      <c r="D51" s="8"/>
      <c r="F51" s="30" t="s">
        <v>127</v>
      </c>
      <c r="G51" s="151">
        <f>'Bogføring 2016'!AI207</f>
        <v>3734.95</v>
      </c>
      <c r="H51" s="152">
        <v>0</v>
      </c>
    </row>
    <row r="52" spans="2:9" ht="12.4" customHeight="1" x14ac:dyDescent="0.2">
      <c r="B52" s="6"/>
      <c r="C52" s="6"/>
      <c r="D52" s="8"/>
      <c r="F52" s="30" t="s">
        <v>128</v>
      </c>
      <c r="G52" s="151">
        <f>'Bogføring 2016'!AJ207</f>
        <v>15142</v>
      </c>
      <c r="H52" s="152">
        <v>0</v>
      </c>
    </row>
    <row r="53" spans="2:9" ht="12.4" customHeight="1" x14ac:dyDescent="0.2">
      <c r="B53" s="156" t="s">
        <v>84</v>
      </c>
      <c r="C53" s="157">
        <f>'Bogføring 2016'!AR5</f>
        <v>31704.19</v>
      </c>
      <c r="D53" s="8"/>
      <c r="F53" s="30" t="s">
        <v>129</v>
      </c>
      <c r="G53" s="151">
        <f>'Bogføring 2016'!AK207</f>
        <v>0</v>
      </c>
      <c r="H53" s="152">
        <v>0</v>
      </c>
    </row>
    <row r="54" spans="2:9" ht="12.4" customHeight="1" x14ac:dyDescent="0.2">
      <c r="B54" s="6"/>
      <c r="C54" s="6"/>
      <c r="D54" s="8"/>
      <c r="F54" s="30" t="s">
        <v>130</v>
      </c>
      <c r="G54" s="151">
        <f>'Bogføring 2016'!AL207</f>
        <v>2862.5</v>
      </c>
      <c r="H54" s="152">
        <v>0</v>
      </c>
    </row>
    <row r="55" spans="2:9" ht="12.4" customHeight="1" x14ac:dyDescent="0.2">
      <c r="B55" s="50" t="s">
        <v>137</v>
      </c>
      <c r="C55" s="50">
        <f>C53+C49-C50</f>
        <v>49593.020000000004</v>
      </c>
      <c r="D55" s="8"/>
      <c r="F55" s="30" t="s">
        <v>131</v>
      </c>
      <c r="G55" s="151">
        <f>'Bogføring 2016'!AM207</f>
        <v>2226.75</v>
      </c>
      <c r="H55" s="152">
        <v>0</v>
      </c>
    </row>
    <row r="56" spans="2:9" ht="12.4" customHeight="1" x14ac:dyDescent="0.2">
      <c r="B56" s="6"/>
      <c r="C56" s="6"/>
      <c r="D56" s="8"/>
      <c r="F56" s="30" t="s">
        <v>155</v>
      </c>
      <c r="G56" s="151">
        <f>'Bogføring 2016'!AN207</f>
        <v>0</v>
      </c>
      <c r="H56" s="152">
        <v>0</v>
      </c>
    </row>
    <row r="57" spans="2:9" ht="12.4" customHeight="1" x14ac:dyDescent="0.2">
      <c r="B57" s="50" t="s">
        <v>20</v>
      </c>
      <c r="C57" s="158"/>
      <c r="F57" s="129" t="str">
        <f>'Bogføring 2016'!AO4</f>
        <v>Gebyr til Handelsbanken</v>
      </c>
      <c r="G57" s="151">
        <f>'Bogføring 2016'!AO207</f>
        <v>614</v>
      </c>
      <c r="H57" s="152">
        <v>0</v>
      </c>
    </row>
    <row r="58" spans="2:9" ht="12.4" customHeight="1" x14ac:dyDescent="0.2">
      <c r="B58" s="155" t="s">
        <v>21</v>
      </c>
      <c r="C58" s="159">
        <f>'Bogføring 2016'!D207</f>
        <v>4221</v>
      </c>
      <c r="D58" s="9"/>
      <c r="F58" s="129" t="str">
        <f>'Bogføring 2016'!AP4</f>
        <v>Selvvalgt skriv &amp; erstat</v>
      </c>
      <c r="G58" s="151">
        <f>'Bogføring 2016'!AP207</f>
        <v>0</v>
      </c>
      <c r="H58" s="152">
        <v>0</v>
      </c>
    </row>
    <row r="59" spans="2:9" ht="12.4" customHeight="1" x14ac:dyDescent="0.2">
      <c r="B59" s="155" t="s">
        <v>78</v>
      </c>
      <c r="C59" s="159">
        <f>'Bogføring 2016'!E2</f>
        <v>45372.01999999999</v>
      </c>
      <c r="D59" s="111"/>
      <c r="F59" s="29" t="s">
        <v>27</v>
      </c>
      <c r="G59" s="151">
        <f>'Bogføring 2016'!AQ207</f>
        <v>0</v>
      </c>
      <c r="H59" s="152">
        <v>0</v>
      </c>
    </row>
    <row r="60" spans="2:9" ht="12.4" customHeight="1" x14ac:dyDescent="0.25">
      <c r="B60" s="50" t="s">
        <v>5</v>
      </c>
      <c r="C60" s="160">
        <f>SUM(C58:C59)</f>
        <v>49593.01999999999</v>
      </c>
      <c r="D60" s="112"/>
      <c r="F60" s="153" t="s">
        <v>33</v>
      </c>
      <c r="G60" s="153">
        <f>SUM(G35:G59)</f>
        <v>38049.17</v>
      </c>
      <c r="H60" s="154">
        <f>SUM(H35:H59)</f>
        <v>0</v>
      </c>
    </row>
    <row r="61" spans="2:9" ht="12.4" customHeight="1" x14ac:dyDescent="0.25">
      <c r="B61" s="6"/>
      <c r="C61" s="6"/>
      <c r="D61" s="112"/>
      <c r="E61" s="9"/>
    </row>
    <row r="62" spans="2:9" ht="12.4" customHeight="1" x14ac:dyDescent="0.25">
      <c r="B62" s="110" t="s">
        <v>139</v>
      </c>
      <c r="C62" s="110">
        <v>0</v>
      </c>
      <c r="D62" s="112"/>
      <c r="E62" s="10"/>
      <c r="F62" s="38" t="s">
        <v>120</v>
      </c>
      <c r="G62" s="131"/>
      <c r="H62" s="132" t="s">
        <v>121</v>
      </c>
      <c r="I62" s="113"/>
    </row>
    <row r="63" spans="2:9" ht="12.4" customHeight="1" x14ac:dyDescent="0.25">
      <c r="B63" s="59" t="s">
        <v>81</v>
      </c>
      <c r="C63" s="59">
        <f>'Bogføring 2016'!O3</f>
        <v>40000</v>
      </c>
      <c r="D63" s="15"/>
      <c r="F63" s="117" t="s">
        <v>11</v>
      </c>
      <c r="G63" s="8"/>
      <c r="H63" s="117" t="s">
        <v>10</v>
      </c>
    </row>
    <row r="64" spans="2:9" ht="12.4" customHeight="1" thickBot="1" x14ac:dyDescent="0.3">
      <c r="B64" s="161" t="s">
        <v>65</v>
      </c>
      <c r="C64" s="127">
        <f>C62-C63</f>
        <v>-40000</v>
      </c>
      <c r="D64" s="15"/>
      <c r="G64" s="8"/>
      <c r="H64" s="8"/>
    </row>
    <row r="65" spans="2:8" ht="14.1" customHeight="1" x14ac:dyDescent="0.2">
      <c r="B65" s="64" t="s">
        <v>117</v>
      </c>
      <c r="C65" s="114"/>
      <c r="D65" s="102"/>
      <c r="E65" s="11"/>
      <c r="F65" s="117" t="s">
        <v>122</v>
      </c>
      <c r="G65" s="8"/>
      <c r="H65" s="8"/>
    </row>
    <row r="66" spans="2:8" ht="14.1" customHeight="1" x14ac:dyDescent="0.2">
      <c r="B66" s="65" t="s">
        <v>119</v>
      </c>
      <c r="C66" s="115"/>
      <c r="D66" s="14"/>
      <c r="E66" s="11"/>
      <c r="G66" s="8"/>
      <c r="H66" s="8"/>
    </row>
    <row r="67" spans="2:8" ht="14.1" customHeight="1" x14ac:dyDescent="0.2">
      <c r="B67" s="65" t="s">
        <v>118</v>
      </c>
      <c r="C67" s="115"/>
      <c r="D67" s="11"/>
      <c r="E67" s="11"/>
    </row>
    <row r="68" spans="2:8" ht="14.1" customHeight="1" thickBot="1" x14ac:dyDescent="0.25">
      <c r="B68" s="66" t="s">
        <v>141</v>
      </c>
      <c r="C68" s="116"/>
      <c r="D68" s="111"/>
      <c r="E68" s="11"/>
    </row>
    <row r="69" spans="2:8" ht="14.1" customHeight="1" x14ac:dyDescent="0.25">
      <c r="C69" s="11"/>
      <c r="D69" s="112"/>
      <c r="E69" s="11"/>
    </row>
    <row r="70" spans="2:8" ht="14.1" customHeight="1" x14ac:dyDescent="0.2">
      <c r="B70" s="16" t="s">
        <v>123</v>
      </c>
    </row>
    <row r="71" spans="2:8" ht="14.1" customHeight="1" x14ac:dyDescent="0.2"/>
    <row r="72" spans="2:8" ht="14.1" customHeight="1" x14ac:dyDescent="0.2">
      <c r="B72" s="2" t="s">
        <v>213</v>
      </c>
    </row>
    <row r="73" spans="2:8" x14ac:dyDescent="0.2">
      <c r="B73" s="2" t="s">
        <v>208</v>
      </c>
    </row>
    <row r="75" spans="2:8" x14ac:dyDescent="0.2">
      <c r="B75" s="2" t="s">
        <v>214</v>
      </c>
    </row>
    <row r="77" spans="2:8" x14ac:dyDescent="0.2">
      <c r="B77" s="2" t="s">
        <v>210</v>
      </c>
    </row>
    <row r="78" spans="2:8" x14ac:dyDescent="0.2">
      <c r="B78" s="2" t="s">
        <v>211</v>
      </c>
    </row>
    <row r="80" spans="2:8" x14ac:dyDescent="0.2">
      <c r="B80" s="6" t="s">
        <v>215</v>
      </c>
    </row>
    <row r="82" spans="2:2" x14ac:dyDescent="0.2">
      <c r="B82" s="2" t="s">
        <v>160</v>
      </c>
    </row>
  </sheetData>
  <sheetProtection password="DDAB" sheet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&amp;C&amp;12   ÅRSREGNSKAB 2016 - med budgettal        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L10" sqref="L10"/>
    </sheetView>
  </sheetViews>
  <sheetFormatPr defaultColWidth="8.85546875" defaultRowHeight="12.75" x14ac:dyDescent="0.2"/>
  <cols>
    <col min="1" max="1" width="19.42578125" style="2" customWidth="1"/>
    <col min="2" max="2" width="23.7109375" style="60" customWidth="1"/>
    <col min="3" max="3" width="38.5703125" style="2" customWidth="1"/>
    <col min="4" max="16384" width="8.85546875" style="2"/>
  </cols>
  <sheetData>
    <row r="1" spans="1:3" ht="30" customHeight="1" thickBot="1" x14ac:dyDescent="0.25">
      <c r="A1" s="88" t="s">
        <v>54</v>
      </c>
      <c r="B1" s="133">
        <v>2016</v>
      </c>
      <c r="C1" s="89" t="s">
        <v>55</v>
      </c>
    </row>
    <row r="2" spans="1:3" ht="30" customHeight="1" thickBot="1" x14ac:dyDescent="0.25">
      <c r="A2" s="90"/>
      <c r="B2" s="91" t="s">
        <v>41</v>
      </c>
      <c r="C2" s="91" t="s">
        <v>140</v>
      </c>
    </row>
    <row r="3" spans="1:3" ht="30" customHeight="1" thickBot="1" x14ac:dyDescent="0.25">
      <c r="A3" s="87" t="s">
        <v>42</v>
      </c>
      <c r="B3" s="84">
        <v>0</v>
      </c>
      <c r="C3" s="85">
        <f>B3*1000</f>
        <v>0</v>
      </c>
    </row>
    <row r="4" spans="1:3" ht="30" customHeight="1" thickBot="1" x14ac:dyDescent="0.25">
      <c r="A4" s="87" t="s">
        <v>43</v>
      </c>
      <c r="B4" s="84">
        <v>0</v>
      </c>
      <c r="C4" s="85">
        <f>B4*500</f>
        <v>0</v>
      </c>
    </row>
    <row r="5" spans="1:3" ht="30" customHeight="1" thickBot="1" x14ac:dyDescent="0.25">
      <c r="A5" s="87" t="s">
        <v>44</v>
      </c>
      <c r="B5" s="84">
        <v>0</v>
      </c>
      <c r="C5" s="85">
        <f>B5*200</f>
        <v>0</v>
      </c>
    </row>
    <row r="6" spans="1:3" ht="30" customHeight="1" thickBot="1" x14ac:dyDescent="0.25">
      <c r="A6" s="87" t="s">
        <v>45</v>
      </c>
      <c r="B6" s="84">
        <v>0</v>
      </c>
      <c r="C6" s="85">
        <f>B6*100</f>
        <v>0</v>
      </c>
    </row>
    <row r="7" spans="1:3" ht="30" customHeight="1" thickBot="1" x14ac:dyDescent="0.25">
      <c r="A7" s="87" t="s">
        <v>46</v>
      </c>
      <c r="B7" s="84">
        <v>0</v>
      </c>
      <c r="C7" s="85">
        <f>B7*50</f>
        <v>0</v>
      </c>
    </row>
    <row r="8" spans="1:3" ht="30" customHeight="1" thickBot="1" x14ac:dyDescent="0.25">
      <c r="A8" s="87" t="s">
        <v>47</v>
      </c>
      <c r="B8" s="84">
        <v>0</v>
      </c>
      <c r="C8" s="85">
        <f>B8*20</f>
        <v>0</v>
      </c>
    </row>
    <row r="9" spans="1:3" ht="30" customHeight="1" thickBot="1" x14ac:dyDescent="0.25">
      <c r="A9" s="87" t="s">
        <v>48</v>
      </c>
      <c r="B9" s="84">
        <v>0</v>
      </c>
      <c r="C9" s="85">
        <f>B9*10</f>
        <v>0</v>
      </c>
    </row>
    <row r="10" spans="1:3" ht="30" customHeight="1" thickBot="1" x14ac:dyDescent="0.25">
      <c r="A10" s="87" t="s">
        <v>49</v>
      </c>
      <c r="B10" s="84">
        <v>0</v>
      </c>
      <c r="C10" s="85">
        <f>B10*5</f>
        <v>0</v>
      </c>
    </row>
    <row r="11" spans="1:3" ht="30" customHeight="1" thickBot="1" x14ac:dyDescent="0.25">
      <c r="A11" s="87" t="s">
        <v>50</v>
      </c>
      <c r="B11" s="84">
        <v>0</v>
      </c>
      <c r="C11" s="85">
        <f>B11*2</f>
        <v>0</v>
      </c>
    </row>
    <row r="12" spans="1:3" ht="30" customHeight="1" thickBot="1" x14ac:dyDescent="0.25">
      <c r="A12" s="87" t="s">
        <v>51</v>
      </c>
      <c r="B12" s="84">
        <v>0</v>
      </c>
      <c r="C12" s="85">
        <f>B12*1</f>
        <v>0</v>
      </c>
    </row>
    <row r="13" spans="1:3" ht="30" customHeight="1" thickBot="1" x14ac:dyDescent="0.25">
      <c r="A13" s="87" t="s">
        <v>52</v>
      </c>
      <c r="B13" s="84">
        <v>0</v>
      </c>
      <c r="C13" s="86">
        <f>B13*0.5</f>
        <v>0</v>
      </c>
    </row>
    <row r="14" spans="1:3" ht="30" customHeight="1" thickBot="1" x14ac:dyDescent="0.25">
      <c r="A14" s="80" t="s">
        <v>53</v>
      </c>
      <c r="B14" s="81"/>
      <c r="C14" s="79">
        <f>SUM(C3:C13)</f>
        <v>0</v>
      </c>
    </row>
  </sheetData>
  <sheetProtection password="DDAB" sheet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I8" sqref="I8"/>
    </sheetView>
  </sheetViews>
  <sheetFormatPr defaultColWidth="8.85546875" defaultRowHeight="12.75" x14ac:dyDescent="0.2"/>
  <cols>
    <col min="1" max="1" width="8.7109375" style="2" customWidth="1"/>
    <col min="2" max="2" width="15.7109375" style="2" customWidth="1"/>
    <col min="3" max="3" width="36.7109375" style="2" customWidth="1"/>
    <col min="4" max="5" width="13.7109375" style="2" customWidth="1"/>
    <col min="6" max="16384" width="8.85546875" style="2"/>
  </cols>
  <sheetData>
    <row r="1" spans="1:5" ht="19.899999999999999" customHeight="1" x14ac:dyDescent="0.25">
      <c r="A1" s="51" t="s">
        <v>22</v>
      </c>
      <c r="B1" s="56" t="s">
        <v>10</v>
      </c>
      <c r="C1" s="67" t="s">
        <v>58</v>
      </c>
      <c r="D1" s="202" t="s">
        <v>62</v>
      </c>
      <c r="E1" s="202"/>
    </row>
    <row r="2" spans="1:5" ht="19.899999999999999" customHeight="1" x14ac:dyDescent="0.25">
      <c r="A2" s="51">
        <v>2016</v>
      </c>
      <c r="B2" s="51" t="s">
        <v>80</v>
      </c>
      <c r="C2" s="68" t="s">
        <v>58</v>
      </c>
      <c r="D2" s="202"/>
      <c r="E2" s="202"/>
    </row>
    <row r="3" spans="1:5" ht="19.899999999999999" customHeight="1" x14ac:dyDescent="0.25">
      <c r="A3" s="57"/>
      <c r="B3" s="62" t="s">
        <v>56</v>
      </c>
      <c r="C3" s="72">
        <f>D4-E4</f>
        <v>0</v>
      </c>
      <c r="D3" s="203"/>
      <c r="E3" s="203"/>
    </row>
    <row r="4" spans="1:5" ht="19.899999999999999" customHeight="1" x14ac:dyDescent="0.25">
      <c r="A4" s="52"/>
      <c r="B4" s="53"/>
      <c r="C4" s="130" t="s">
        <v>138</v>
      </c>
      <c r="D4" s="61">
        <f>-D46</f>
        <v>0</v>
      </c>
      <c r="E4" s="61">
        <f>E46</f>
        <v>0</v>
      </c>
    </row>
    <row r="5" spans="1:5" ht="19.899999999999999" customHeight="1" x14ac:dyDescent="0.2">
      <c r="A5" s="54" t="s">
        <v>60</v>
      </c>
      <c r="B5" s="76" t="s">
        <v>87</v>
      </c>
      <c r="C5" s="55" t="s">
        <v>16</v>
      </c>
      <c r="D5" s="63" t="s">
        <v>1</v>
      </c>
      <c r="E5" s="63" t="s">
        <v>2</v>
      </c>
    </row>
    <row r="6" spans="1:5" ht="15" x14ac:dyDescent="0.2">
      <c r="A6" s="31">
        <v>1</v>
      </c>
      <c r="B6" s="37"/>
      <c r="C6" s="39"/>
      <c r="D6" s="77"/>
      <c r="E6" s="77"/>
    </row>
    <row r="7" spans="1:5" ht="15" x14ac:dyDescent="0.2">
      <c r="A7" s="32">
        <v>2</v>
      </c>
      <c r="B7" s="37"/>
      <c r="C7" s="39"/>
      <c r="D7" s="77"/>
      <c r="E7" s="77"/>
    </row>
    <row r="8" spans="1:5" ht="13.9" customHeight="1" x14ac:dyDescent="0.2">
      <c r="A8" s="31">
        <v>3</v>
      </c>
      <c r="B8" s="37"/>
      <c r="C8" s="39"/>
      <c r="D8" s="77"/>
      <c r="E8" s="77"/>
    </row>
    <row r="9" spans="1:5" ht="13.9" customHeight="1" x14ac:dyDescent="0.2">
      <c r="A9" s="32">
        <v>4</v>
      </c>
      <c r="B9" s="37"/>
      <c r="C9" s="39"/>
      <c r="D9" s="77"/>
      <c r="E9" s="77"/>
    </row>
    <row r="10" spans="1:5" ht="13.9" customHeight="1" x14ac:dyDescent="0.2">
      <c r="A10" s="31">
        <v>5</v>
      </c>
      <c r="B10" s="37"/>
      <c r="C10" s="39"/>
      <c r="D10" s="77"/>
      <c r="E10" s="77"/>
    </row>
    <row r="11" spans="1:5" ht="13.9" customHeight="1" x14ac:dyDescent="0.2">
      <c r="A11" s="32">
        <v>6</v>
      </c>
      <c r="B11" s="37"/>
      <c r="C11" s="39"/>
      <c r="D11" s="77"/>
      <c r="E11" s="77"/>
    </row>
    <row r="12" spans="1:5" ht="13.9" customHeight="1" x14ac:dyDescent="0.2">
      <c r="A12" s="31">
        <v>7</v>
      </c>
      <c r="B12" s="37"/>
      <c r="C12" s="39"/>
      <c r="D12" s="77"/>
      <c r="E12" s="77"/>
    </row>
    <row r="13" spans="1:5" ht="15" x14ac:dyDescent="0.2">
      <c r="A13" s="32">
        <v>8</v>
      </c>
      <c r="B13" s="37"/>
      <c r="C13" s="39"/>
      <c r="D13" s="77"/>
      <c r="E13" s="77"/>
    </row>
    <row r="14" spans="1:5" ht="15" x14ac:dyDescent="0.2">
      <c r="A14" s="31">
        <v>9</v>
      </c>
      <c r="B14" s="37"/>
      <c r="C14" s="39"/>
      <c r="D14" s="77"/>
      <c r="E14" s="77"/>
    </row>
    <row r="15" spans="1:5" ht="15" x14ac:dyDescent="0.2">
      <c r="A15" s="32">
        <v>10</v>
      </c>
      <c r="B15" s="37"/>
      <c r="C15" s="39"/>
      <c r="D15" s="77"/>
      <c r="E15" s="77"/>
    </row>
    <row r="16" spans="1:5" ht="15" x14ac:dyDescent="0.2">
      <c r="A16" s="31">
        <v>11</v>
      </c>
      <c r="B16" s="37"/>
      <c r="C16" s="39"/>
      <c r="D16" s="77"/>
      <c r="E16" s="77"/>
    </row>
    <row r="17" spans="1:5" ht="15" x14ac:dyDescent="0.2">
      <c r="A17" s="32">
        <v>12</v>
      </c>
      <c r="B17" s="37"/>
      <c r="C17" s="39"/>
      <c r="D17" s="77"/>
      <c r="E17" s="77"/>
    </row>
    <row r="18" spans="1:5" ht="15" x14ac:dyDescent="0.2">
      <c r="A18" s="31">
        <v>13</v>
      </c>
      <c r="B18" s="37"/>
      <c r="C18" s="39"/>
      <c r="D18" s="77"/>
      <c r="E18" s="77"/>
    </row>
    <row r="19" spans="1:5" ht="15" x14ac:dyDescent="0.2">
      <c r="A19" s="32">
        <v>14</v>
      </c>
      <c r="B19" s="37"/>
      <c r="C19" s="39"/>
      <c r="D19" s="77"/>
      <c r="E19" s="77"/>
    </row>
    <row r="20" spans="1:5" ht="15" x14ac:dyDescent="0.2">
      <c r="A20" s="31">
        <v>15</v>
      </c>
      <c r="B20" s="37"/>
      <c r="C20" s="39"/>
      <c r="D20" s="77"/>
      <c r="E20" s="77"/>
    </row>
    <row r="21" spans="1:5" ht="15" x14ac:dyDescent="0.2">
      <c r="A21" s="32">
        <v>16</v>
      </c>
      <c r="B21" s="37"/>
      <c r="C21" s="39"/>
      <c r="D21" s="77"/>
      <c r="E21" s="77"/>
    </row>
    <row r="22" spans="1:5" ht="15" x14ac:dyDescent="0.2">
      <c r="A22" s="31">
        <v>17</v>
      </c>
      <c r="B22" s="37"/>
      <c r="C22" s="39"/>
      <c r="D22" s="77"/>
      <c r="E22" s="77"/>
    </row>
    <row r="23" spans="1:5" ht="15" x14ac:dyDescent="0.2">
      <c r="A23" s="32">
        <v>18</v>
      </c>
      <c r="B23" s="37"/>
      <c r="C23" s="39"/>
      <c r="D23" s="77"/>
      <c r="E23" s="77"/>
    </row>
    <row r="24" spans="1:5" ht="15" x14ac:dyDescent="0.2">
      <c r="A24" s="31">
        <v>19</v>
      </c>
      <c r="B24" s="37"/>
      <c r="C24" s="39"/>
      <c r="D24" s="77"/>
      <c r="E24" s="77"/>
    </row>
    <row r="25" spans="1:5" ht="15" x14ac:dyDescent="0.2">
      <c r="A25" s="32">
        <v>20</v>
      </c>
      <c r="B25" s="37"/>
      <c r="C25" s="39"/>
      <c r="D25" s="77"/>
      <c r="E25" s="77"/>
    </row>
    <row r="26" spans="1:5" ht="15" x14ac:dyDescent="0.2">
      <c r="A26" s="31">
        <v>21</v>
      </c>
      <c r="B26" s="37"/>
      <c r="C26" s="39"/>
      <c r="D26" s="77"/>
      <c r="E26" s="77"/>
    </row>
    <row r="27" spans="1:5" ht="15" x14ac:dyDescent="0.2">
      <c r="A27" s="32">
        <v>22</v>
      </c>
      <c r="B27" s="37"/>
      <c r="C27" s="39"/>
      <c r="D27" s="77"/>
      <c r="E27" s="77"/>
    </row>
    <row r="28" spans="1:5" ht="15" x14ac:dyDescent="0.2">
      <c r="A28" s="31">
        <v>23</v>
      </c>
      <c r="B28" s="37"/>
      <c r="C28" s="39"/>
      <c r="D28" s="77"/>
      <c r="E28" s="77"/>
    </row>
    <row r="29" spans="1:5" ht="15" x14ac:dyDescent="0.2">
      <c r="A29" s="32">
        <v>24</v>
      </c>
      <c r="B29" s="37"/>
      <c r="C29" s="39"/>
      <c r="D29" s="77"/>
      <c r="E29" s="77"/>
    </row>
    <row r="30" spans="1:5" ht="15" x14ac:dyDescent="0.2">
      <c r="A30" s="31">
        <v>25</v>
      </c>
      <c r="B30" s="37"/>
      <c r="C30" s="39"/>
      <c r="D30" s="77"/>
      <c r="E30" s="77"/>
    </row>
    <row r="31" spans="1:5" ht="15" x14ac:dyDescent="0.2">
      <c r="A31" s="32">
        <v>26</v>
      </c>
      <c r="B31" s="37"/>
      <c r="C31" s="39"/>
      <c r="D31" s="77"/>
      <c r="E31" s="77"/>
    </row>
    <row r="32" spans="1:5" ht="15" x14ac:dyDescent="0.2">
      <c r="A32" s="31">
        <v>27</v>
      </c>
      <c r="B32" s="37"/>
      <c r="C32" s="39"/>
      <c r="D32" s="77"/>
      <c r="E32" s="77"/>
    </row>
    <row r="33" spans="1:5" ht="15" x14ac:dyDescent="0.2">
      <c r="A33" s="32">
        <v>28</v>
      </c>
      <c r="B33" s="37"/>
      <c r="C33" s="39"/>
      <c r="D33" s="77"/>
      <c r="E33" s="77"/>
    </row>
    <row r="34" spans="1:5" ht="15" x14ac:dyDescent="0.2">
      <c r="A34" s="31">
        <v>29</v>
      </c>
      <c r="B34" s="37"/>
      <c r="C34" s="39"/>
      <c r="D34" s="77"/>
      <c r="E34" s="77"/>
    </row>
    <row r="35" spans="1:5" ht="15" x14ac:dyDescent="0.2">
      <c r="A35" s="32">
        <v>30</v>
      </c>
      <c r="B35" s="37"/>
      <c r="C35" s="39"/>
      <c r="D35" s="77"/>
      <c r="E35" s="77"/>
    </row>
    <row r="36" spans="1:5" ht="15" x14ac:dyDescent="0.2">
      <c r="A36" s="31">
        <v>31</v>
      </c>
      <c r="B36" s="37"/>
      <c r="C36" s="39"/>
      <c r="D36" s="77"/>
      <c r="E36" s="77"/>
    </row>
    <row r="37" spans="1:5" ht="15" x14ac:dyDescent="0.2">
      <c r="A37" s="32">
        <v>32</v>
      </c>
      <c r="B37" s="37"/>
      <c r="C37" s="39"/>
      <c r="D37" s="77"/>
      <c r="E37" s="77"/>
    </row>
    <row r="38" spans="1:5" ht="15" x14ac:dyDescent="0.2">
      <c r="A38" s="31">
        <v>33</v>
      </c>
      <c r="B38" s="37"/>
      <c r="C38" s="39"/>
      <c r="D38" s="77"/>
      <c r="E38" s="77"/>
    </row>
    <row r="39" spans="1:5" ht="15" x14ac:dyDescent="0.2">
      <c r="A39" s="32">
        <v>34</v>
      </c>
      <c r="B39" s="37"/>
      <c r="C39" s="39"/>
      <c r="D39" s="77"/>
      <c r="E39" s="77"/>
    </row>
    <row r="40" spans="1:5" ht="15" x14ac:dyDescent="0.2">
      <c r="A40" s="31">
        <v>35</v>
      </c>
      <c r="B40" s="37"/>
      <c r="C40" s="39"/>
      <c r="D40" s="77"/>
      <c r="E40" s="77"/>
    </row>
    <row r="41" spans="1:5" ht="15" x14ac:dyDescent="0.2">
      <c r="A41" s="32">
        <v>36</v>
      </c>
      <c r="B41" s="37"/>
      <c r="C41" s="39"/>
      <c r="D41" s="77"/>
      <c r="E41" s="77"/>
    </row>
    <row r="42" spans="1:5" ht="15" x14ac:dyDescent="0.2">
      <c r="A42" s="31">
        <v>37</v>
      </c>
      <c r="B42" s="37"/>
      <c r="C42" s="39"/>
      <c r="D42" s="77"/>
      <c r="E42" s="77"/>
    </row>
    <row r="43" spans="1:5" ht="15" x14ac:dyDescent="0.2">
      <c r="A43" s="32">
        <v>38</v>
      </c>
      <c r="B43" s="37"/>
      <c r="C43" s="39"/>
      <c r="D43" s="77"/>
      <c r="E43" s="77"/>
    </row>
    <row r="44" spans="1:5" ht="15" x14ac:dyDescent="0.2">
      <c r="A44" s="31">
        <v>39</v>
      </c>
      <c r="B44" s="37"/>
      <c r="C44" s="39"/>
      <c r="D44" s="77"/>
      <c r="E44" s="77"/>
    </row>
    <row r="45" spans="1:5" ht="15" x14ac:dyDescent="0.2">
      <c r="A45" s="32">
        <v>40</v>
      </c>
      <c r="B45" s="37"/>
      <c r="C45" s="39"/>
      <c r="D45" s="77"/>
      <c r="E45" s="77"/>
    </row>
    <row r="46" spans="1:5" ht="14.25" x14ac:dyDescent="0.2">
      <c r="A46" s="58" t="s">
        <v>59</v>
      </c>
      <c r="B46" s="69"/>
      <c r="C46" s="70"/>
      <c r="D46" s="71">
        <f>SUM(D6:D40)</f>
        <v>0</v>
      </c>
      <c r="E46" s="71">
        <f>SUM(E6:E40)</f>
        <v>0</v>
      </c>
    </row>
  </sheetData>
  <sheetProtection password="DDAB" sheet="1"/>
  <mergeCells count="2">
    <mergeCell ref="D1:E2"/>
    <mergeCell ref="D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H19" sqref="H19"/>
    </sheetView>
  </sheetViews>
  <sheetFormatPr defaultRowHeight="12.75" x14ac:dyDescent="0.2"/>
  <cols>
    <col min="1" max="1" width="8.7109375" customWidth="1"/>
    <col min="2" max="2" width="15.7109375" customWidth="1"/>
    <col min="3" max="3" width="36.7109375" customWidth="1"/>
    <col min="4" max="5" width="13.7109375" customWidth="1"/>
  </cols>
  <sheetData>
    <row r="1" spans="1:5" ht="19.899999999999999" customHeight="1" x14ac:dyDescent="0.25">
      <c r="A1" s="51" t="s">
        <v>22</v>
      </c>
      <c r="B1" s="56" t="s">
        <v>10</v>
      </c>
      <c r="C1" s="67" t="s">
        <v>58</v>
      </c>
      <c r="D1" s="202" t="s">
        <v>89</v>
      </c>
      <c r="E1" s="202"/>
    </row>
    <row r="2" spans="1:5" ht="19.899999999999999" customHeight="1" x14ac:dyDescent="0.25">
      <c r="A2" s="51">
        <v>2016</v>
      </c>
      <c r="B2" s="51" t="s">
        <v>80</v>
      </c>
      <c r="C2" s="82" t="s">
        <v>58</v>
      </c>
      <c r="D2" s="202"/>
      <c r="E2" s="202"/>
    </row>
    <row r="3" spans="1:5" ht="19.899999999999999" customHeight="1" x14ac:dyDescent="0.25">
      <c r="A3" s="57"/>
      <c r="B3" s="62" t="s">
        <v>56</v>
      </c>
      <c r="C3" s="72">
        <f>D4-E4</f>
        <v>0</v>
      </c>
      <c r="D3" s="203"/>
      <c r="E3" s="203"/>
    </row>
    <row r="4" spans="1:5" ht="19.899999999999999" customHeight="1" x14ac:dyDescent="0.25">
      <c r="A4" s="52"/>
      <c r="B4" s="53"/>
      <c r="C4" s="83" t="s">
        <v>90</v>
      </c>
      <c r="D4" s="61">
        <f>-D46</f>
        <v>0</v>
      </c>
      <c r="E4" s="61">
        <f>E46</f>
        <v>0</v>
      </c>
    </row>
    <row r="5" spans="1:5" ht="19.899999999999999" customHeight="1" x14ac:dyDescent="0.2">
      <c r="A5" s="54" t="s">
        <v>60</v>
      </c>
      <c r="B5" s="76" t="s">
        <v>87</v>
      </c>
      <c r="C5" s="55" t="s">
        <v>16</v>
      </c>
      <c r="D5" s="63" t="s">
        <v>1</v>
      </c>
      <c r="E5" s="63" t="s">
        <v>2</v>
      </c>
    </row>
    <row r="6" spans="1:5" ht="15" x14ac:dyDescent="0.2">
      <c r="A6" s="31">
        <v>1</v>
      </c>
      <c r="B6" s="37"/>
      <c r="C6" s="39"/>
      <c r="D6" s="77"/>
      <c r="E6" s="77"/>
    </row>
    <row r="7" spans="1:5" ht="15" x14ac:dyDescent="0.2">
      <c r="A7" s="32">
        <v>2</v>
      </c>
      <c r="B7" s="37"/>
      <c r="C7" s="39"/>
      <c r="D7" s="77"/>
      <c r="E7" s="77"/>
    </row>
    <row r="8" spans="1:5" ht="15" x14ac:dyDescent="0.2">
      <c r="A8" s="31">
        <v>3</v>
      </c>
      <c r="B8" s="37"/>
      <c r="C8" s="39"/>
      <c r="D8" s="77"/>
      <c r="E8" s="77"/>
    </row>
    <row r="9" spans="1:5" ht="15" x14ac:dyDescent="0.2">
      <c r="A9" s="32">
        <v>4</v>
      </c>
      <c r="B9" s="37"/>
      <c r="C9" s="39"/>
      <c r="D9" s="77"/>
      <c r="E9" s="77"/>
    </row>
    <row r="10" spans="1:5" ht="15" x14ac:dyDescent="0.2">
      <c r="A10" s="31">
        <v>5</v>
      </c>
      <c r="B10" s="37"/>
      <c r="C10" s="39"/>
      <c r="D10" s="77"/>
      <c r="E10" s="77"/>
    </row>
    <row r="11" spans="1:5" ht="15" x14ac:dyDescent="0.2">
      <c r="A11" s="32">
        <v>6</v>
      </c>
      <c r="B11" s="37"/>
      <c r="C11" s="39"/>
      <c r="D11" s="77"/>
      <c r="E11" s="77"/>
    </row>
    <row r="12" spans="1:5" ht="15" x14ac:dyDescent="0.2">
      <c r="A12" s="31">
        <v>7</v>
      </c>
      <c r="B12" s="37"/>
      <c r="C12" s="39"/>
      <c r="D12" s="77"/>
      <c r="E12" s="77"/>
    </row>
    <row r="13" spans="1:5" ht="15" x14ac:dyDescent="0.2">
      <c r="A13" s="32">
        <v>8</v>
      </c>
      <c r="B13" s="37"/>
      <c r="C13" s="39"/>
      <c r="D13" s="77"/>
      <c r="E13" s="77"/>
    </row>
    <row r="14" spans="1:5" ht="15" x14ac:dyDescent="0.2">
      <c r="A14" s="31">
        <v>9</v>
      </c>
      <c r="B14" s="37"/>
      <c r="C14" s="39"/>
      <c r="D14" s="77"/>
      <c r="E14" s="77"/>
    </row>
    <row r="15" spans="1:5" ht="15" x14ac:dyDescent="0.2">
      <c r="A15" s="32">
        <v>10</v>
      </c>
      <c r="B15" s="37"/>
      <c r="C15" s="39"/>
      <c r="D15" s="77"/>
      <c r="E15" s="77"/>
    </row>
    <row r="16" spans="1:5" ht="15" x14ac:dyDescent="0.2">
      <c r="A16" s="31">
        <v>11</v>
      </c>
      <c r="B16" s="37"/>
      <c r="C16" s="39"/>
      <c r="D16" s="77"/>
      <c r="E16" s="77"/>
    </row>
    <row r="17" spans="1:5" ht="15" x14ac:dyDescent="0.2">
      <c r="A17" s="32">
        <v>12</v>
      </c>
      <c r="B17" s="37"/>
      <c r="C17" s="39"/>
      <c r="D17" s="77"/>
      <c r="E17" s="77"/>
    </row>
    <row r="18" spans="1:5" ht="15" x14ac:dyDescent="0.2">
      <c r="A18" s="31">
        <v>13</v>
      </c>
      <c r="B18" s="37"/>
      <c r="C18" s="39"/>
      <c r="D18" s="77"/>
      <c r="E18" s="77"/>
    </row>
    <row r="19" spans="1:5" ht="15" x14ac:dyDescent="0.2">
      <c r="A19" s="32">
        <v>14</v>
      </c>
      <c r="B19" s="37"/>
      <c r="C19" s="39"/>
      <c r="D19" s="77"/>
      <c r="E19" s="77"/>
    </row>
    <row r="20" spans="1:5" ht="15" x14ac:dyDescent="0.2">
      <c r="A20" s="31">
        <v>15</v>
      </c>
      <c r="B20" s="37"/>
      <c r="C20" s="39"/>
      <c r="D20" s="77"/>
      <c r="E20" s="77"/>
    </row>
    <row r="21" spans="1:5" ht="15" x14ac:dyDescent="0.2">
      <c r="A21" s="32">
        <v>16</v>
      </c>
      <c r="B21" s="37"/>
      <c r="C21" s="39"/>
      <c r="D21" s="77"/>
      <c r="E21" s="77"/>
    </row>
    <row r="22" spans="1:5" ht="15" x14ac:dyDescent="0.2">
      <c r="A22" s="31">
        <v>17</v>
      </c>
      <c r="B22" s="37"/>
      <c r="C22" s="39"/>
      <c r="D22" s="77"/>
      <c r="E22" s="77"/>
    </row>
    <row r="23" spans="1:5" ht="15" x14ac:dyDescent="0.2">
      <c r="A23" s="32">
        <v>18</v>
      </c>
      <c r="B23" s="37"/>
      <c r="C23" s="39"/>
      <c r="D23" s="77"/>
      <c r="E23" s="77"/>
    </row>
    <row r="24" spans="1:5" ht="15" x14ac:dyDescent="0.2">
      <c r="A24" s="31">
        <v>19</v>
      </c>
      <c r="B24" s="37"/>
      <c r="C24" s="39"/>
      <c r="D24" s="77"/>
      <c r="E24" s="77"/>
    </row>
    <row r="25" spans="1:5" ht="15" x14ac:dyDescent="0.2">
      <c r="A25" s="32">
        <v>20</v>
      </c>
      <c r="B25" s="37"/>
      <c r="C25" s="39"/>
      <c r="D25" s="77"/>
      <c r="E25" s="77"/>
    </row>
    <row r="26" spans="1:5" ht="15" x14ac:dyDescent="0.2">
      <c r="A26" s="31">
        <v>21</v>
      </c>
      <c r="B26" s="37"/>
      <c r="C26" s="39"/>
      <c r="D26" s="77"/>
      <c r="E26" s="77"/>
    </row>
    <row r="27" spans="1:5" ht="15" x14ac:dyDescent="0.2">
      <c r="A27" s="32">
        <v>22</v>
      </c>
      <c r="B27" s="37"/>
      <c r="C27" s="39"/>
      <c r="D27" s="77"/>
      <c r="E27" s="77"/>
    </row>
    <row r="28" spans="1:5" ht="15" x14ac:dyDescent="0.2">
      <c r="A28" s="31">
        <v>23</v>
      </c>
      <c r="B28" s="37"/>
      <c r="C28" s="39"/>
      <c r="D28" s="77"/>
      <c r="E28" s="77"/>
    </row>
    <row r="29" spans="1:5" ht="15" x14ac:dyDescent="0.2">
      <c r="A29" s="32">
        <v>24</v>
      </c>
      <c r="B29" s="37"/>
      <c r="C29" s="39"/>
      <c r="D29" s="77"/>
      <c r="E29" s="77"/>
    </row>
    <row r="30" spans="1:5" ht="15" x14ac:dyDescent="0.2">
      <c r="A30" s="31">
        <v>25</v>
      </c>
      <c r="B30" s="37"/>
      <c r="C30" s="39"/>
      <c r="D30" s="77"/>
      <c r="E30" s="77"/>
    </row>
    <row r="31" spans="1:5" ht="15" x14ac:dyDescent="0.2">
      <c r="A31" s="32">
        <v>26</v>
      </c>
      <c r="B31" s="37"/>
      <c r="C31" s="39"/>
      <c r="D31" s="77"/>
      <c r="E31" s="77"/>
    </row>
    <row r="32" spans="1:5" ht="15" x14ac:dyDescent="0.2">
      <c r="A32" s="31">
        <v>27</v>
      </c>
      <c r="B32" s="37"/>
      <c r="C32" s="39"/>
      <c r="D32" s="77"/>
      <c r="E32" s="77"/>
    </row>
    <row r="33" spans="1:5" ht="15" x14ac:dyDescent="0.2">
      <c r="A33" s="32">
        <v>28</v>
      </c>
      <c r="B33" s="37"/>
      <c r="C33" s="39"/>
      <c r="D33" s="77"/>
      <c r="E33" s="77"/>
    </row>
    <row r="34" spans="1:5" ht="15" x14ac:dyDescent="0.2">
      <c r="A34" s="31">
        <v>29</v>
      </c>
      <c r="B34" s="37"/>
      <c r="C34" s="39"/>
      <c r="D34" s="77"/>
      <c r="E34" s="77"/>
    </row>
    <row r="35" spans="1:5" ht="15" x14ac:dyDescent="0.2">
      <c r="A35" s="32">
        <v>30</v>
      </c>
      <c r="B35" s="37"/>
      <c r="C35" s="39"/>
      <c r="D35" s="77"/>
      <c r="E35" s="77"/>
    </row>
    <row r="36" spans="1:5" ht="15" x14ac:dyDescent="0.2">
      <c r="A36" s="31">
        <v>31</v>
      </c>
      <c r="B36" s="37"/>
      <c r="C36" s="39"/>
      <c r="D36" s="77"/>
      <c r="E36" s="77"/>
    </row>
    <row r="37" spans="1:5" ht="15" x14ac:dyDescent="0.2">
      <c r="A37" s="32">
        <v>32</v>
      </c>
      <c r="B37" s="37"/>
      <c r="C37" s="39"/>
      <c r="D37" s="77"/>
      <c r="E37" s="77"/>
    </row>
    <row r="38" spans="1:5" ht="15" x14ac:dyDescent="0.2">
      <c r="A38" s="31">
        <v>33</v>
      </c>
      <c r="B38" s="37"/>
      <c r="C38" s="39"/>
      <c r="D38" s="77"/>
      <c r="E38" s="77"/>
    </row>
    <row r="39" spans="1:5" ht="15" x14ac:dyDescent="0.2">
      <c r="A39" s="32">
        <v>34</v>
      </c>
      <c r="B39" s="37"/>
      <c r="C39" s="39"/>
      <c r="D39" s="77"/>
      <c r="E39" s="77"/>
    </row>
    <row r="40" spans="1:5" ht="15" x14ac:dyDescent="0.2">
      <c r="A40" s="31">
        <v>35</v>
      </c>
      <c r="B40" s="37"/>
      <c r="C40" s="39"/>
      <c r="D40" s="77"/>
      <c r="E40" s="77"/>
    </row>
    <row r="41" spans="1:5" ht="15" x14ac:dyDescent="0.2">
      <c r="A41" s="32">
        <v>36</v>
      </c>
      <c r="B41" s="37"/>
      <c r="C41" s="39"/>
      <c r="D41" s="77"/>
      <c r="E41" s="77"/>
    </row>
    <row r="42" spans="1:5" ht="15" x14ac:dyDescent="0.2">
      <c r="A42" s="31">
        <v>37</v>
      </c>
      <c r="B42" s="37"/>
      <c r="C42" s="39"/>
      <c r="D42" s="77"/>
      <c r="E42" s="77"/>
    </row>
    <row r="43" spans="1:5" ht="15" x14ac:dyDescent="0.2">
      <c r="A43" s="32">
        <v>38</v>
      </c>
      <c r="B43" s="37"/>
      <c r="C43" s="39"/>
      <c r="D43" s="77"/>
      <c r="E43" s="77"/>
    </row>
    <row r="44" spans="1:5" ht="15" x14ac:dyDescent="0.2">
      <c r="A44" s="31">
        <v>39</v>
      </c>
      <c r="B44" s="37"/>
      <c r="C44" s="39"/>
      <c r="D44" s="77"/>
      <c r="E44" s="77"/>
    </row>
    <row r="45" spans="1:5" ht="15" x14ac:dyDescent="0.2">
      <c r="A45" s="32">
        <v>40</v>
      </c>
      <c r="B45" s="37"/>
      <c r="C45" s="39"/>
      <c r="D45" s="77"/>
      <c r="E45" s="77"/>
    </row>
    <row r="46" spans="1:5" ht="14.25" x14ac:dyDescent="0.2">
      <c r="A46" s="58" t="s">
        <v>59</v>
      </c>
      <c r="B46" s="69"/>
      <c r="C46" s="70"/>
      <c r="D46" s="71">
        <f>SUM(D6:D40)</f>
        <v>0</v>
      </c>
      <c r="E46" s="71">
        <f>SUM(E6:E40)</f>
        <v>0</v>
      </c>
    </row>
  </sheetData>
  <sheetProtection password="DDAB" sheet="1" objects="1" scenarios="1"/>
  <mergeCells count="2">
    <mergeCell ref="D1:E2"/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J17" sqref="J17"/>
    </sheetView>
  </sheetViews>
  <sheetFormatPr defaultColWidth="8.85546875" defaultRowHeight="12.75" x14ac:dyDescent="0.2"/>
  <cols>
    <col min="1" max="1" width="8.7109375" style="2" customWidth="1"/>
    <col min="2" max="2" width="15.7109375" style="2" customWidth="1"/>
    <col min="3" max="3" width="36.7109375" style="2" customWidth="1"/>
    <col min="4" max="5" width="13.7109375" style="2" customWidth="1"/>
    <col min="6" max="16384" width="8.85546875" style="2"/>
  </cols>
  <sheetData>
    <row r="1" spans="1:5" ht="19.899999999999999" customHeight="1" x14ac:dyDescent="0.25">
      <c r="A1" s="51" t="s">
        <v>22</v>
      </c>
      <c r="B1" s="56" t="s">
        <v>10</v>
      </c>
      <c r="C1" s="67" t="s">
        <v>58</v>
      </c>
      <c r="D1" s="204" t="s">
        <v>57</v>
      </c>
      <c r="E1" s="204"/>
    </row>
    <row r="2" spans="1:5" ht="19.899999999999999" customHeight="1" x14ac:dyDescent="0.25">
      <c r="A2" s="51">
        <v>2016</v>
      </c>
      <c r="B2" s="51" t="s">
        <v>80</v>
      </c>
      <c r="C2" s="68" t="s">
        <v>58</v>
      </c>
      <c r="D2" s="204"/>
      <c r="E2" s="204"/>
    </row>
    <row r="3" spans="1:5" s="73" customFormat="1" ht="19.899999999999999" customHeight="1" x14ac:dyDescent="0.25">
      <c r="A3" s="57"/>
      <c r="B3" s="62" t="s">
        <v>56</v>
      </c>
      <c r="C3" s="72">
        <f>D4-E4</f>
        <v>0</v>
      </c>
      <c r="D3" s="205" t="s">
        <v>79</v>
      </c>
      <c r="E3" s="205"/>
    </row>
    <row r="4" spans="1:5" ht="19.899999999999999" customHeight="1" x14ac:dyDescent="0.25">
      <c r="A4" s="52"/>
      <c r="B4" s="53"/>
      <c r="C4" s="53"/>
      <c r="D4" s="61">
        <f>-D46</f>
        <v>0</v>
      </c>
      <c r="E4" s="61">
        <f>E46</f>
        <v>0</v>
      </c>
    </row>
    <row r="5" spans="1:5" ht="19.899999999999999" customHeight="1" x14ac:dyDescent="0.2">
      <c r="A5" s="54" t="s">
        <v>61</v>
      </c>
      <c r="B5" s="78" t="s">
        <v>88</v>
      </c>
      <c r="C5" s="55" t="s">
        <v>16</v>
      </c>
      <c r="D5" s="63" t="s">
        <v>1</v>
      </c>
      <c r="E5" s="63" t="s">
        <v>2</v>
      </c>
    </row>
    <row r="6" spans="1:5" ht="13.9" customHeight="1" x14ac:dyDescent="0.2">
      <c r="A6" s="31">
        <v>1</v>
      </c>
      <c r="B6" s="37"/>
      <c r="C6" s="39"/>
      <c r="D6" s="77"/>
      <c r="E6" s="77"/>
    </row>
    <row r="7" spans="1:5" ht="13.9" customHeight="1" x14ac:dyDescent="0.2">
      <c r="A7" s="32">
        <v>2</v>
      </c>
      <c r="B7" s="37"/>
      <c r="C7" s="39"/>
      <c r="D7" s="77"/>
      <c r="E7" s="77"/>
    </row>
    <row r="8" spans="1:5" ht="13.9" customHeight="1" x14ac:dyDescent="0.2">
      <c r="A8" s="31">
        <v>3</v>
      </c>
      <c r="B8" s="37"/>
      <c r="C8" s="39"/>
      <c r="D8" s="77"/>
      <c r="E8" s="77"/>
    </row>
    <row r="9" spans="1:5" ht="13.9" customHeight="1" x14ac:dyDescent="0.2">
      <c r="A9" s="32">
        <v>4</v>
      </c>
      <c r="B9" s="37"/>
      <c r="C9" s="39"/>
      <c r="D9" s="77"/>
      <c r="E9" s="77"/>
    </row>
    <row r="10" spans="1:5" ht="13.9" customHeight="1" x14ac:dyDescent="0.2">
      <c r="A10" s="31">
        <v>5</v>
      </c>
      <c r="B10" s="37"/>
      <c r="C10" s="39"/>
      <c r="D10" s="77"/>
      <c r="E10" s="77"/>
    </row>
    <row r="11" spans="1:5" ht="13.9" customHeight="1" x14ac:dyDescent="0.2">
      <c r="A11" s="32">
        <v>6</v>
      </c>
      <c r="B11" s="37"/>
      <c r="C11" s="39"/>
      <c r="D11" s="77"/>
      <c r="E11" s="77"/>
    </row>
    <row r="12" spans="1:5" ht="13.9" customHeight="1" x14ac:dyDescent="0.2">
      <c r="A12" s="31">
        <v>7</v>
      </c>
      <c r="B12" s="37"/>
      <c r="C12" s="39"/>
      <c r="D12" s="77"/>
      <c r="E12" s="77"/>
    </row>
    <row r="13" spans="1:5" ht="13.9" customHeight="1" x14ac:dyDescent="0.2">
      <c r="A13" s="32">
        <v>8</v>
      </c>
      <c r="B13" s="37"/>
      <c r="C13" s="39"/>
      <c r="D13" s="77"/>
      <c r="E13" s="77"/>
    </row>
    <row r="14" spans="1:5" ht="13.9" customHeight="1" x14ac:dyDescent="0.2">
      <c r="A14" s="31">
        <v>9</v>
      </c>
      <c r="B14" s="37"/>
      <c r="C14" s="39"/>
      <c r="D14" s="77"/>
      <c r="E14" s="77"/>
    </row>
    <row r="15" spans="1:5" ht="13.9" customHeight="1" x14ac:dyDescent="0.2">
      <c r="A15" s="32">
        <v>10</v>
      </c>
      <c r="B15" s="37"/>
      <c r="C15" s="39"/>
      <c r="D15" s="77"/>
      <c r="E15" s="77"/>
    </row>
    <row r="16" spans="1:5" ht="13.9" customHeight="1" x14ac:dyDescent="0.2">
      <c r="A16" s="31">
        <v>11</v>
      </c>
      <c r="B16" s="37"/>
      <c r="C16" s="39"/>
      <c r="D16" s="77"/>
      <c r="E16" s="77"/>
    </row>
    <row r="17" spans="1:5" ht="13.9" customHeight="1" x14ac:dyDescent="0.2">
      <c r="A17" s="32">
        <v>12</v>
      </c>
      <c r="B17" s="37"/>
      <c r="C17" s="39"/>
      <c r="D17" s="77"/>
      <c r="E17" s="77"/>
    </row>
    <row r="18" spans="1:5" ht="13.9" customHeight="1" x14ac:dyDescent="0.2">
      <c r="A18" s="31">
        <v>13</v>
      </c>
      <c r="B18" s="37"/>
      <c r="C18" s="39"/>
      <c r="D18" s="77"/>
      <c r="E18" s="77"/>
    </row>
    <row r="19" spans="1:5" ht="13.9" customHeight="1" x14ac:dyDescent="0.2">
      <c r="A19" s="32">
        <v>14</v>
      </c>
      <c r="B19" s="37"/>
      <c r="C19" s="39"/>
      <c r="D19" s="77"/>
      <c r="E19" s="77"/>
    </row>
    <row r="20" spans="1:5" ht="13.9" customHeight="1" x14ac:dyDescent="0.2">
      <c r="A20" s="31">
        <v>15</v>
      </c>
      <c r="B20" s="37"/>
      <c r="C20" s="39"/>
      <c r="D20" s="77"/>
      <c r="E20" s="77"/>
    </row>
    <row r="21" spans="1:5" ht="13.9" customHeight="1" x14ac:dyDescent="0.2">
      <c r="A21" s="32">
        <v>16</v>
      </c>
      <c r="B21" s="37"/>
      <c r="C21" s="39"/>
      <c r="D21" s="77"/>
      <c r="E21" s="77"/>
    </row>
    <row r="22" spans="1:5" ht="13.9" customHeight="1" x14ac:dyDescent="0.2">
      <c r="A22" s="31">
        <v>17</v>
      </c>
      <c r="B22" s="37"/>
      <c r="C22" s="39"/>
      <c r="D22" s="77"/>
      <c r="E22" s="77"/>
    </row>
    <row r="23" spans="1:5" ht="13.9" customHeight="1" x14ac:dyDescent="0.2">
      <c r="A23" s="32">
        <v>18</v>
      </c>
      <c r="B23" s="37"/>
      <c r="C23" s="39"/>
      <c r="D23" s="77"/>
      <c r="E23" s="77"/>
    </row>
    <row r="24" spans="1:5" ht="13.9" customHeight="1" x14ac:dyDescent="0.2">
      <c r="A24" s="31">
        <v>19</v>
      </c>
      <c r="B24" s="37"/>
      <c r="C24" s="39"/>
      <c r="D24" s="77"/>
      <c r="E24" s="77"/>
    </row>
    <row r="25" spans="1:5" ht="13.9" customHeight="1" x14ac:dyDescent="0.2">
      <c r="A25" s="32">
        <v>20</v>
      </c>
      <c r="B25" s="37"/>
      <c r="C25" s="39"/>
      <c r="D25" s="77"/>
      <c r="E25" s="77"/>
    </row>
    <row r="26" spans="1:5" ht="13.9" customHeight="1" x14ac:dyDescent="0.2">
      <c r="A26" s="31">
        <v>21</v>
      </c>
      <c r="B26" s="37"/>
      <c r="C26" s="39"/>
      <c r="D26" s="77"/>
      <c r="E26" s="77"/>
    </row>
    <row r="27" spans="1:5" ht="13.9" customHeight="1" x14ac:dyDescent="0.2">
      <c r="A27" s="32">
        <v>22</v>
      </c>
      <c r="B27" s="37"/>
      <c r="C27" s="39"/>
      <c r="D27" s="77"/>
      <c r="E27" s="77"/>
    </row>
    <row r="28" spans="1:5" ht="13.9" customHeight="1" x14ac:dyDescent="0.2">
      <c r="A28" s="31">
        <v>23</v>
      </c>
      <c r="B28" s="37"/>
      <c r="C28" s="39"/>
      <c r="D28" s="77"/>
      <c r="E28" s="77"/>
    </row>
    <row r="29" spans="1:5" ht="13.9" customHeight="1" x14ac:dyDescent="0.2">
      <c r="A29" s="32">
        <v>24</v>
      </c>
      <c r="B29" s="37"/>
      <c r="C29" s="39"/>
      <c r="D29" s="77"/>
      <c r="E29" s="77"/>
    </row>
    <row r="30" spans="1:5" ht="13.9" customHeight="1" x14ac:dyDescent="0.2">
      <c r="A30" s="31">
        <v>25</v>
      </c>
      <c r="B30" s="37"/>
      <c r="C30" s="39"/>
      <c r="D30" s="77"/>
      <c r="E30" s="77"/>
    </row>
    <row r="31" spans="1:5" ht="13.9" customHeight="1" x14ac:dyDescent="0.2">
      <c r="A31" s="32">
        <v>26</v>
      </c>
      <c r="B31" s="37"/>
      <c r="C31" s="39"/>
      <c r="D31" s="77"/>
      <c r="E31" s="77"/>
    </row>
    <row r="32" spans="1:5" ht="13.9" customHeight="1" x14ac:dyDescent="0.2">
      <c r="A32" s="31">
        <v>27</v>
      </c>
      <c r="B32" s="37"/>
      <c r="C32" s="39"/>
      <c r="D32" s="77"/>
      <c r="E32" s="77"/>
    </row>
    <row r="33" spans="1:5" ht="13.9" customHeight="1" x14ac:dyDescent="0.2">
      <c r="A33" s="32">
        <v>28</v>
      </c>
      <c r="B33" s="37"/>
      <c r="C33" s="39"/>
      <c r="D33" s="77"/>
      <c r="E33" s="77"/>
    </row>
    <row r="34" spans="1:5" ht="13.9" customHeight="1" x14ac:dyDescent="0.2">
      <c r="A34" s="31">
        <v>29</v>
      </c>
      <c r="B34" s="37"/>
      <c r="C34" s="39"/>
      <c r="D34" s="77"/>
      <c r="E34" s="77"/>
    </row>
    <row r="35" spans="1:5" ht="13.9" customHeight="1" x14ac:dyDescent="0.2">
      <c r="A35" s="32">
        <v>30</v>
      </c>
      <c r="B35" s="37"/>
      <c r="C35" s="39"/>
      <c r="D35" s="77"/>
      <c r="E35" s="77"/>
    </row>
    <row r="36" spans="1:5" ht="13.9" customHeight="1" x14ac:dyDescent="0.2">
      <c r="A36" s="31">
        <v>31</v>
      </c>
      <c r="B36" s="37"/>
      <c r="C36" s="39"/>
      <c r="D36" s="77"/>
      <c r="E36" s="77"/>
    </row>
    <row r="37" spans="1:5" ht="13.9" customHeight="1" x14ac:dyDescent="0.2">
      <c r="A37" s="32">
        <v>32</v>
      </c>
      <c r="B37" s="37"/>
      <c r="C37" s="39"/>
      <c r="D37" s="77"/>
      <c r="E37" s="77"/>
    </row>
    <row r="38" spans="1:5" ht="13.9" customHeight="1" x14ac:dyDescent="0.2">
      <c r="A38" s="31">
        <v>33</v>
      </c>
      <c r="B38" s="37"/>
      <c r="C38" s="39"/>
      <c r="D38" s="77"/>
      <c r="E38" s="77"/>
    </row>
    <row r="39" spans="1:5" ht="13.9" customHeight="1" x14ac:dyDescent="0.2">
      <c r="A39" s="32">
        <v>34</v>
      </c>
      <c r="B39" s="37"/>
      <c r="C39" s="39"/>
      <c r="D39" s="77"/>
      <c r="E39" s="77"/>
    </row>
    <row r="40" spans="1:5" ht="13.9" customHeight="1" x14ac:dyDescent="0.2">
      <c r="A40" s="31">
        <v>35</v>
      </c>
      <c r="B40" s="37"/>
      <c r="C40" s="39"/>
      <c r="D40" s="77"/>
      <c r="E40" s="77"/>
    </row>
    <row r="41" spans="1:5" ht="13.9" customHeight="1" x14ac:dyDescent="0.2">
      <c r="A41" s="32">
        <v>36</v>
      </c>
      <c r="B41" s="37"/>
      <c r="C41" s="39"/>
      <c r="D41" s="77"/>
      <c r="E41" s="77"/>
    </row>
    <row r="42" spans="1:5" ht="13.9" customHeight="1" x14ac:dyDescent="0.2">
      <c r="A42" s="31">
        <v>37</v>
      </c>
      <c r="B42" s="37"/>
      <c r="C42" s="39"/>
      <c r="D42" s="77"/>
      <c r="E42" s="77"/>
    </row>
    <row r="43" spans="1:5" ht="13.9" customHeight="1" x14ac:dyDescent="0.2">
      <c r="A43" s="32">
        <v>38</v>
      </c>
      <c r="B43" s="37"/>
      <c r="C43" s="39"/>
      <c r="D43" s="77"/>
      <c r="E43" s="77"/>
    </row>
    <row r="44" spans="1:5" ht="13.9" customHeight="1" x14ac:dyDescent="0.2">
      <c r="A44" s="31">
        <v>39</v>
      </c>
      <c r="B44" s="37"/>
      <c r="C44" s="39"/>
      <c r="D44" s="77"/>
      <c r="E44" s="77"/>
    </row>
    <row r="45" spans="1:5" ht="13.9" customHeight="1" x14ac:dyDescent="0.2">
      <c r="A45" s="32">
        <v>40</v>
      </c>
      <c r="B45" s="37"/>
      <c r="C45" s="39"/>
      <c r="D45" s="77"/>
      <c r="E45" s="77"/>
    </row>
    <row r="46" spans="1:5" ht="13.9" customHeight="1" x14ac:dyDescent="0.2">
      <c r="A46" s="58" t="s">
        <v>59</v>
      </c>
      <c r="B46" s="69"/>
      <c r="C46" s="70"/>
      <c r="D46" s="71">
        <f>SUM(D6:D40)</f>
        <v>0</v>
      </c>
      <c r="E46" s="71">
        <f>SUM(E6:E40)</f>
        <v>0</v>
      </c>
    </row>
  </sheetData>
  <sheetProtection password="DDAB" sheet="1"/>
  <mergeCells count="2">
    <mergeCell ref="D1:E2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1" sqref="D1:E2"/>
    </sheetView>
  </sheetViews>
  <sheetFormatPr defaultColWidth="8.85546875" defaultRowHeight="12.75" x14ac:dyDescent="0.2"/>
  <cols>
    <col min="1" max="1" width="8.7109375" style="2" customWidth="1"/>
    <col min="2" max="2" width="15.7109375" style="2" customWidth="1"/>
    <col min="3" max="3" width="36.7109375" style="2" customWidth="1"/>
    <col min="4" max="5" width="13.7109375" style="2" customWidth="1"/>
    <col min="6" max="16384" width="8.85546875" style="2"/>
  </cols>
  <sheetData>
    <row r="1" spans="1:5" ht="19.899999999999999" customHeight="1" x14ac:dyDescent="0.25">
      <c r="A1" s="51" t="s">
        <v>22</v>
      </c>
      <c r="B1" s="56" t="s">
        <v>10</v>
      </c>
      <c r="C1" s="67" t="s">
        <v>58</v>
      </c>
      <c r="D1" s="206" t="s">
        <v>57</v>
      </c>
      <c r="E1" s="207"/>
    </row>
    <row r="2" spans="1:5" ht="19.899999999999999" customHeight="1" x14ac:dyDescent="0.25">
      <c r="A2" s="51">
        <v>2016</v>
      </c>
      <c r="B2" s="51" t="s">
        <v>80</v>
      </c>
      <c r="C2" s="68" t="s">
        <v>58</v>
      </c>
      <c r="D2" s="208"/>
      <c r="E2" s="209"/>
    </row>
    <row r="3" spans="1:5" ht="19.899999999999999" customHeight="1" x14ac:dyDescent="0.25">
      <c r="A3" s="57"/>
      <c r="B3" s="62" t="s">
        <v>56</v>
      </c>
      <c r="C3" s="72">
        <f>D4-E4</f>
        <v>0</v>
      </c>
      <c r="D3" s="210" t="s">
        <v>79</v>
      </c>
      <c r="E3" s="211"/>
    </row>
    <row r="4" spans="1:5" ht="19.899999999999999" customHeight="1" x14ac:dyDescent="0.25">
      <c r="A4" s="52"/>
      <c r="B4" s="53"/>
      <c r="C4" s="53"/>
      <c r="D4" s="61">
        <f>-D46</f>
        <v>0</v>
      </c>
      <c r="E4" s="61">
        <f>E46</f>
        <v>0</v>
      </c>
    </row>
    <row r="5" spans="1:5" ht="19.899999999999999" customHeight="1" x14ac:dyDescent="0.2">
      <c r="A5" s="54" t="s">
        <v>61</v>
      </c>
      <c r="B5" s="78" t="s">
        <v>88</v>
      </c>
      <c r="C5" s="55" t="s">
        <v>16</v>
      </c>
      <c r="D5" s="63" t="s">
        <v>1</v>
      </c>
      <c r="E5" s="63" t="s">
        <v>2</v>
      </c>
    </row>
    <row r="6" spans="1:5" ht="13.9" customHeight="1" x14ac:dyDescent="0.2">
      <c r="A6" s="31">
        <v>1</v>
      </c>
      <c r="B6" s="37"/>
      <c r="C6" s="39"/>
      <c r="D6" s="77"/>
      <c r="E6" s="77"/>
    </row>
    <row r="7" spans="1:5" ht="13.9" customHeight="1" x14ac:dyDescent="0.2">
      <c r="A7" s="32">
        <v>2</v>
      </c>
      <c r="B7" s="37"/>
      <c r="C7" s="39"/>
      <c r="D7" s="77"/>
      <c r="E7" s="77"/>
    </row>
    <row r="8" spans="1:5" ht="13.9" customHeight="1" x14ac:dyDescent="0.2">
      <c r="A8" s="31">
        <v>3</v>
      </c>
      <c r="B8" s="37"/>
      <c r="C8" s="39"/>
      <c r="D8" s="77"/>
      <c r="E8" s="77"/>
    </row>
    <row r="9" spans="1:5" ht="13.9" customHeight="1" x14ac:dyDescent="0.2">
      <c r="A9" s="32">
        <v>4</v>
      </c>
      <c r="B9" s="37"/>
      <c r="C9" s="39"/>
      <c r="D9" s="77"/>
      <c r="E9" s="77"/>
    </row>
    <row r="10" spans="1:5" ht="13.9" customHeight="1" x14ac:dyDescent="0.2">
      <c r="A10" s="31">
        <v>5</v>
      </c>
      <c r="B10" s="37"/>
      <c r="C10" s="39"/>
      <c r="D10" s="77"/>
      <c r="E10" s="77"/>
    </row>
    <row r="11" spans="1:5" ht="13.9" customHeight="1" x14ac:dyDescent="0.2">
      <c r="A11" s="32">
        <v>6</v>
      </c>
      <c r="B11" s="37"/>
      <c r="C11" s="39"/>
      <c r="D11" s="77"/>
      <c r="E11" s="77"/>
    </row>
    <row r="12" spans="1:5" ht="13.9" customHeight="1" x14ac:dyDescent="0.2">
      <c r="A12" s="31">
        <v>7</v>
      </c>
      <c r="B12" s="37"/>
      <c r="C12" s="39"/>
      <c r="D12" s="77"/>
      <c r="E12" s="77"/>
    </row>
    <row r="13" spans="1:5" ht="13.9" customHeight="1" x14ac:dyDescent="0.2">
      <c r="A13" s="32">
        <v>8</v>
      </c>
      <c r="B13" s="37"/>
      <c r="C13" s="39"/>
      <c r="D13" s="77"/>
      <c r="E13" s="77"/>
    </row>
    <row r="14" spans="1:5" ht="13.9" customHeight="1" x14ac:dyDescent="0.2">
      <c r="A14" s="31">
        <v>9</v>
      </c>
      <c r="B14" s="37"/>
      <c r="C14" s="39"/>
      <c r="D14" s="77"/>
      <c r="E14" s="77"/>
    </row>
    <row r="15" spans="1:5" ht="13.9" customHeight="1" x14ac:dyDescent="0.2">
      <c r="A15" s="32">
        <v>10</v>
      </c>
      <c r="B15" s="37"/>
      <c r="C15" s="39"/>
      <c r="D15" s="77"/>
      <c r="E15" s="77"/>
    </row>
    <row r="16" spans="1:5" ht="13.9" customHeight="1" x14ac:dyDescent="0.2">
      <c r="A16" s="31">
        <v>11</v>
      </c>
      <c r="B16" s="37"/>
      <c r="C16" s="39"/>
      <c r="D16" s="77"/>
      <c r="E16" s="77"/>
    </row>
    <row r="17" spans="1:5" ht="13.9" customHeight="1" x14ac:dyDescent="0.2">
      <c r="A17" s="32">
        <v>12</v>
      </c>
      <c r="B17" s="37"/>
      <c r="C17" s="39"/>
      <c r="D17" s="77"/>
      <c r="E17" s="77"/>
    </row>
    <row r="18" spans="1:5" ht="13.9" customHeight="1" x14ac:dyDescent="0.2">
      <c r="A18" s="31">
        <v>13</v>
      </c>
      <c r="B18" s="37"/>
      <c r="C18" s="39"/>
      <c r="D18" s="77"/>
      <c r="E18" s="77"/>
    </row>
    <row r="19" spans="1:5" ht="13.9" customHeight="1" x14ac:dyDescent="0.2">
      <c r="A19" s="32">
        <v>14</v>
      </c>
      <c r="B19" s="37"/>
      <c r="C19" s="39"/>
      <c r="D19" s="77"/>
      <c r="E19" s="77"/>
    </row>
    <row r="20" spans="1:5" ht="13.9" customHeight="1" x14ac:dyDescent="0.2">
      <c r="A20" s="31">
        <v>15</v>
      </c>
      <c r="B20" s="37"/>
      <c r="C20" s="39"/>
      <c r="D20" s="77"/>
      <c r="E20" s="77"/>
    </row>
    <row r="21" spans="1:5" ht="13.9" customHeight="1" x14ac:dyDescent="0.2">
      <c r="A21" s="32">
        <v>16</v>
      </c>
      <c r="B21" s="37"/>
      <c r="C21" s="39"/>
      <c r="D21" s="77"/>
      <c r="E21" s="77"/>
    </row>
    <row r="22" spans="1:5" ht="13.9" customHeight="1" x14ac:dyDescent="0.2">
      <c r="A22" s="31">
        <v>17</v>
      </c>
      <c r="B22" s="37"/>
      <c r="C22" s="39"/>
      <c r="D22" s="77"/>
      <c r="E22" s="77"/>
    </row>
    <row r="23" spans="1:5" ht="13.9" customHeight="1" x14ac:dyDescent="0.2">
      <c r="A23" s="32">
        <v>18</v>
      </c>
      <c r="B23" s="37"/>
      <c r="C23" s="39"/>
      <c r="D23" s="77"/>
      <c r="E23" s="77"/>
    </row>
    <row r="24" spans="1:5" ht="13.9" customHeight="1" x14ac:dyDescent="0.2">
      <c r="A24" s="31">
        <v>19</v>
      </c>
      <c r="B24" s="37"/>
      <c r="C24" s="39"/>
      <c r="D24" s="77"/>
      <c r="E24" s="77"/>
    </row>
    <row r="25" spans="1:5" ht="13.9" customHeight="1" x14ac:dyDescent="0.2">
      <c r="A25" s="32">
        <v>20</v>
      </c>
      <c r="B25" s="37"/>
      <c r="C25" s="39"/>
      <c r="D25" s="77"/>
      <c r="E25" s="77"/>
    </row>
    <row r="26" spans="1:5" ht="13.9" customHeight="1" x14ac:dyDescent="0.2">
      <c r="A26" s="31">
        <v>21</v>
      </c>
      <c r="B26" s="37"/>
      <c r="C26" s="39"/>
      <c r="D26" s="77"/>
      <c r="E26" s="77"/>
    </row>
    <row r="27" spans="1:5" ht="13.9" customHeight="1" x14ac:dyDescent="0.2">
      <c r="A27" s="32">
        <v>22</v>
      </c>
      <c r="B27" s="37"/>
      <c r="C27" s="39"/>
      <c r="D27" s="77"/>
      <c r="E27" s="77"/>
    </row>
    <row r="28" spans="1:5" ht="13.9" customHeight="1" x14ac:dyDescent="0.2">
      <c r="A28" s="31">
        <v>23</v>
      </c>
      <c r="B28" s="37"/>
      <c r="C28" s="39"/>
      <c r="D28" s="77"/>
      <c r="E28" s="77"/>
    </row>
    <row r="29" spans="1:5" ht="13.9" customHeight="1" x14ac:dyDescent="0.2">
      <c r="A29" s="32">
        <v>24</v>
      </c>
      <c r="B29" s="37"/>
      <c r="C29" s="39"/>
      <c r="D29" s="77"/>
      <c r="E29" s="77"/>
    </row>
    <row r="30" spans="1:5" ht="13.9" customHeight="1" x14ac:dyDescent="0.2">
      <c r="A30" s="31">
        <v>25</v>
      </c>
      <c r="B30" s="37"/>
      <c r="C30" s="39"/>
      <c r="D30" s="77"/>
      <c r="E30" s="77"/>
    </row>
    <row r="31" spans="1:5" ht="13.9" customHeight="1" x14ac:dyDescent="0.2">
      <c r="A31" s="32">
        <v>26</v>
      </c>
      <c r="B31" s="37"/>
      <c r="C31" s="39"/>
      <c r="D31" s="77"/>
      <c r="E31" s="77"/>
    </row>
    <row r="32" spans="1:5" ht="13.9" customHeight="1" x14ac:dyDescent="0.2">
      <c r="A32" s="31">
        <v>27</v>
      </c>
      <c r="B32" s="37"/>
      <c r="C32" s="39"/>
      <c r="D32" s="77"/>
      <c r="E32" s="77"/>
    </row>
    <row r="33" spans="1:5" ht="13.9" customHeight="1" x14ac:dyDescent="0.2">
      <c r="A33" s="32">
        <v>28</v>
      </c>
      <c r="B33" s="37"/>
      <c r="C33" s="39"/>
      <c r="D33" s="77"/>
      <c r="E33" s="77"/>
    </row>
    <row r="34" spans="1:5" ht="13.9" customHeight="1" x14ac:dyDescent="0.2">
      <c r="A34" s="31">
        <v>29</v>
      </c>
      <c r="B34" s="37"/>
      <c r="C34" s="39"/>
      <c r="D34" s="77"/>
      <c r="E34" s="77"/>
    </row>
    <row r="35" spans="1:5" ht="13.9" customHeight="1" x14ac:dyDescent="0.2">
      <c r="A35" s="32">
        <v>30</v>
      </c>
      <c r="B35" s="37"/>
      <c r="C35" s="39"/>
      <c r="D35" s="77"/>
      <c r="E35" s="77"/>
    </row>
    <row r="36" spans="1:5" ht="13.9" customHeight="1" x14ac:dyDescent="0.2">
      <c r="A36" s="31">
        <v>31</v>
      </c>
      <c r="B36" s="37"/>
      <c r="C36" s="39"/>
      <c r="D36" s="77"/>
      <c r="E36" s="77"/>
    </row>
    <row r="37" spans="1:5" ht="13.9" customHeight="1" x14ac:dyDescent="0.2">
      <c r="A37" s="32">
        <v>32</v>
      </c>
      <c r="B37" s="37"/>
      <c r="C37" s="39"/>
      <c r="D37" s="77"/>
      <c r="E37" s="77"/>
    </row>
    <row r="38" spans="1:5" ht="13.9" customHeight="1" x14ac:dyDescent="0.2">
      <c r="A38" s="31">
        <v>33</v>
      </c>
      <c r="B38" s="37"/>
      <c r="C38" s="39"/>
      <c r="D38" s="77"/>
      <c r="E38" s="77"/>
    </row>
    <row r="39" spans="1:5" ht="13.9" customHeight="1" x14ac:dyDescent="0.2">
      <c r="A39" s="32">
        <v>34</v>
      </c>
      <c r="B39" s="37"/>
      <c r="C39" s="39"/>
      <c r="D39" s="77"/>
      <c r="E39" s="77"/>
    </row>
    <row r="40" spans="1:5" ht="13.9" customHeight="1" x14ac:dyDescent="0.2">
      <c r="A40" s="31">
        <v>35</v>
      </c>
      <c r="B40" s="37"/>
      <c r="C40" s="39"/>
      <c r="D40" s="77"/>
      <c r="E40" s="77"/>
    </row>
    <row r="41" spans="1:5" ht="13.9" customHeight="1" x14ac:dyDescent="0.2">
      <c r="A41" s="32">
        <v>36</v>
      </c>
      <c r="B41" s="37"/>
      <c r="C41" s="39"/>
      <c r="D41" s="77"/>
      <c r="E41" s="77"/>
    </row>
    <row r="42" spans="1:5" ht="13.9" customHeight="1" x14ac:dyDescent="0.2">
      <c r="A42" s="31">
        <v>37</v>
      </c>
      <c r="B42" s="37"/>
      <c r="C42" s="39"/>
      <c r="D42" s="77"/>
      <c r="E42" s="77"/>
    </row>
    <row r="43" spans="1:5" ht="13.9" customHeight="1" x14ac:dyDescent="0.2">
      <c r="A43" s="32">
        <v>38</v>
      </c>
      <c r="B43" s="37"/>
      <c r="C43" s="39"/>
      <c r="D43" s="77"/>
      <c r="E43" s="77"/>
    </row>
    <row r="44" spans="1:5" ht="13.9" customHeight="1" x14ac:dyDescent="0.2">
      <c r="A44" s="31">
        <v>39</v>
      </c>
      <c r="B44" s="37"/>
      <c r="C44" s="39"/>
      <c r="D44" s="77"/>
      <c r="E44" s="77"/>
    </row>
    <row r="45" spans="1:5" ht="13.9" customHeight="1" x14ac:dyDescent="0.2">
      <c r="A45" s="32">
        <v>40</v>
      </c>
      <c r="B45" s="37"/>
      <c r="C45" s="39"/>
      <c r="D45" s="77"/>
      <c r="E45" s="77"/>
    </row>
    <row r="46" spans="1:5" ht="13.9" customHeight="1" x14ac:dyDescent="0.2">
      <c r="A46" s="58" t="s">
        <v>59</v>
      </c>
      <c r="B46" s="69"/>
      <c r="C46" s="70"/>
      <c r="D46" s="71">
        <f>SUM(D6:D40)</f>
        <v>0</v>
      </c>
      <c r="E46" s="71">
        <f>SUM(E6:E40)</f>
        <v>0</v>
      </c>
    </row>
  </sheetData>
  <sheetProtection password="DDAB" sheet="1"/>
  <mergeCells count="2">
    <mergeCell ref="D1:E2"/>
    <mergeCell ref="D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9" sqref="B9"/>
    </sheetView>
  </sheetViews>
  <sheetFormatPr defaultColWidth="8.85546875" defaultRowHeight="12.75" x14ac:dyDescent="0.2"/>
  <cols>
    <col min="1" max="1" width="8.7109375" style="2" customWidth="1"/>
    <col min="2" max="2" width="15.7109375" style="2" customWidth="1"/>
    <col min="3" max="3" width="36.7109375" style="2" customWidth="1"/>
    <col min="4" max="5" width="13.7109375" style="2" customWidth="1"/>
    <col min="6" max="16384" width="8.85546875" style="2"/>
  </cols>
  <sheetData>
    <row r="1" spans="1:5" ht="19.899999999999999" customHeight="1" x14ac:dyDescent="0.25">
      <c r="A1" s="51" t="s">
        <v>22</v>
      </c>
      <c r="B1" s="56" t="s">
        <v>10</v>
      </c>
      <c r="C1" s="67" t="s">
        <v>58</v>
      </c>
      <c r="D1" s="204" t="s">
        <v>57</v>
      </c>
      <c r="E1" s="204"/>
    </row>
    <row r="2" spans="1:5" ht="19.899999999999999" customHeight="1" x14ac:dyDescent="0.25">
      <c r="A2" s="51">
        <v>2016</v>
      </c>
      <c r="B2" s="51" t="s">
        <v>80</v>
      </c>
      <c r="C2" s="68" t="s">
        <v>58</v>
      </c>
      <c r="D2" s="204"/>
      <c r="E2" s="204"/>
    </row>
    <row r="3" spans="1:5" ht="19.899999999999999" customHeight="1" x14ac:dyDescent="0.25">
      <c r="A3" s="57"/>
      <c r="B3" s="62" t="s">
        <v>56</v>
      </c>
      <c r="C3" s="72">
        <f>D4-E4</f>
        <v>0</v>
      </c>
      <c r="D3" s="205" t="s">
        <v>79</v>
      </c>
      <c r="E3" s="205"/>
    </row>
    <row r="4" spans="1:5" ht="19.899999999999999" customHeight="1" x14ac:dyDescent="0.25">
      <c r="A4" s="52"/>
      <c r="B4" s="53"/>
      <c r="C4" s="53"/>
      <c r="D4" s="61">
        <f>-D46</f>
        <v>0</v>
      </c>
      <c r="E4" s="61">
        <f>E46</f>
        <v>0</v>
      </c>
    </row>
    <row r="5" spans="1:5" ht="19.899999999999999" customHeight="1" x14ac:dyDescent="0.2">
      <c r="A5" s="54" t="s">
        <v>61</v>
      </c>
      <c r="B5" s="78" t="s">
        <v>88</v>
      </c>
      <c r="C5" s="55" t="s">
        <v>16</v>
      </c>
      <c r="D5" s="63" t="s">
        <v>1</v>
      </c>
      <c r="E5" s="63" t="s">
        <v>2</v>
      </c>
    </row>
    <row r="6" spans="1:5" ht="13.9" customHeight="1" x14ac:dyDescent="0.2">
      <c r="A6" s="31">
        <v>1</v>
      </c>
      <c r="B6" s="37"/>
      <c r="C6" s="39"/>
      <c r="D6" s="77"/>
      <c r="E6" s="77"/>
    </row>
    <row r="7" spans="1:5" ht="13.9" customHeight="1" x14ac:dyDescent="0.2">
      <c r="A7" s="32">
        <v>2</v>
      </c>
      <c r="B7" s="37"/>
      <c r="C7" s="39"/>
      <c r="D7" s="77"/>
      <c r="E7" s="77"/>
    </row>
    <row r="8" spans="1:5" ht="13.9" customHeight="1" x14ac:dyDescent="0.2">
      <c r="A8" s="31">
        <v>3</v>
      </c>
      <c r="B8" s="37"/>
      <c r="C8" s="39"/>
      <c r="D8" s="77"/>
      <c r="E8" s="77"/>
    </row>
    <row r="9" spans="1:5" ht="13.9" customHeight="1" x14ac:dyDescent="0.2">
      <c r="A9" s="32">
        <v>4</v>
      </c>
      <c r="B9" s="37"/>
      <c r="C9" s="39"/>
      <c r="D9" s="77"/>
      <c r="E9" s="77"/>
    </row>
    <row r="10" spans="1:5" ht="13.9" customHeight="1" x14ac:dyDescent="0.2">
      <c r="A10" s="31">
        <v>5</v>
      </c>
      <c r="B10" s="37"/>
      <c r="C10" s="39"/>
      <c r="D10" s="77"/>
      <c r="E10" s="77"/>
    </row>
    <row r="11" spans="1:5" ht="13.9" customHeight="1" x14ac:dyDescent="0.2">
      <c r="A11" s="32">
        <v>6</v>
      </c>
      <c r="B11" s="37"/>
      <c r="C11" s="39"/>
      <c r="D11" s="77"/>
      <c r="E11" s="77"/>
    </row>
    <row r="12" spans="1:5" ht="13.9" customHeight="1" x14ac:dyDescent="0.2">
      <c r="A12" s="31">
        <v>7</v>
      </c>
      <c r="B12" s="37"/>
      <c r="C12" s="39"/>
      <c r="D12" s="77"/>
      <c r="E12" s="77"/>
    </row>
    <row r="13" spans="1:5" ht="13.9" customHeight="1" x14ac:dyDescent="0.2">
      <c r="A13" s="32">
        <v>8</v>
      </c>
      <c r="B13" s="37"/>
      <c r="C13" s="39"/>
      <c r="D13" s="77"/>
      <c r="E13" s="77"/>
    </row>
    <row r="14" spans="1:5" ht="13.9" customHeight="1" x14ac:dyDescent="0.2">
      <c r="A14" s="31">
        <v>9</v>
      </c>
      <c r="B14" s="37"/>
      <c r="C14" s="39"/>
      <c r="D14" s="77"/>
      <c r="E14" s="77"/>
    </row>
    <row r="15" spans="1:5" ht="13.9" customHeight="1" x14ac:dyDescent="0.2">
      <c r="A15" s="32">
        <v>10</v>
      </c>
      <c r="B15" s="37"/>
      <c r="C15" s="39"/>
      <c r="D15" s="77"/>
      <c r="E15" s="77"/>
    </row>
    <row r="16" spans="1:5" ht="13.9" customHeight="1" x14ac:dyDescent="0.2">
      <c r="A16" s="31">
        <v>11</v>
      </c>
      <c r="B16" s="37"/>
      <c r="C16" s="39"/>
      <c r="D16" s="77"/>
      <c r="E16" s="77"/>
    </row>
    <row r="17" spans="1:5" ht="13.9" customHeight="1" x14ac:dyDescent="0.2">
      <c r="A17" s="32">
        <v>12</v>
      </c>
      <c r="B17" s="37"/>
      <c r="C17" s="39"/>
      <c r="D17" s="77"/>
      <c r="E17" s="77"/>
    </row>
    <row r="18" spans="1:5" ht="13.9" customHeight="1" x14ac:dyDescent="0.2">
      <c r="A18" s="31">
        <v>13</v>
      </c>
      <c r="B18" s="37"/>
      <c r="C18" s="39"/>
      <c r="D18" s="77"/>
      <c r="E18" s="77"/>
    </row>
    <row r="19" spans="1:5" ht="13.9" customHeight="1" x14ac:dyDescent="0.2">
      <c r="A19" s="32">
        <v>14</v>
      </c>
      <c r="B19" s="37"/>
      <c r="C19" s="39"/>
      <c r="D19" s="77"/>
      <c r="E19" s="77"/>
    </row>
    <row r="20" spans="1:5" ht="13.9" customHeight="1" x14ac:dyDescent="0.2">
      <c r="A20" s="31">
        <v>15</v>
      </c>
      <c r="B20" s="37"/>
      <c r="C20" s="39"/>
      <c r="D20" s="77"/>
      <c r="E20" s="77"/>
    </row>
    <row r="21" spans="1:5" ht="13.9" customHeight="1" x14ac:dyDescent="0.2">
      <c r="A21" s="32">
        <v>16</v>
      </c>
      <c r="B21" s="37"/>
      <c r="C21" s="39"/>
      <c r="D21" s="77"/>
      <c r="E21" s="77"/>
    </row>
    <row r="22" spans="1:5" ht="13.9" customHeight="1" x14ac:dyDescent="0.2">
      <c r="A22" s="31">
        <v>17</v>
      </c>
      <c r="B22" s="37"/>
      <c r="C22" s="39"/>
      <c r="D22" s="77"/>
      <c r="E22" s="77"/>
    </row>
    <row r="23" spans="1:5" ht="13.9" customHeight="1" x14ac:dyDescent="0.2">
      <c r="A23" s="32">
        <v>18</v>
      </c>
      <c r="B23" s="37"/>
      <c r="C23" s="39"/>
      <c r="D23" s="77"/>
      <c r="E23" s="77"/>
    </row>
    <row r="24" spans="1:5" ht="13.9" customHeight="1" x14ac:dyDescent="0.2">
      <c r="A24" s="31">
        <v>19</v>
      </c>
      <c r="B24" s="37"/>
      <c r="C24" s="39"/>
      <c r="D24" s="77"/>
      <c r="E24" s="77"/>
    </row>
    <row r="25" spans="1:5" ht="13.9" customHeight="1" x14ac:dyDescent="0.2">
      <c r="A25" s="32">
        <v>20</v>
      </c>
      <c r="B25" s="37"/>
      <c r="C25" s="39"/>
      <c r="D25" s="77"/>
      <c r="E25" s="77"/>
    </row>
    <row r="26" spans="1:5" ht="13.9" customHeight="1" x14ac:dyDescent="0.2">
      <c r="A26" s="31">
        <v>21</v>
      </c>
      <c r="B26" s="37"/>
      <c r="C26" s="39"/>
      <c r="D26" s="77"/>
      <c r="E26" s="77"/>
    </row>
    <row r="27" spans="1:5" ht="13.9" customHeight="1" x14ac:dyDescent="0.2">
      <c r="A27" s="32">
        <v>22</v>
      </c>
      <c r="B27" s="37"/>
      <c r="C27" s="39"/>
      <c r="D27" s="77"/>
      <c r="E27" s="77"/>
    </row>
    <row r="28" spans="1:5" ht="13.9" customHeight="1" x14ac:dyDescent="0.2">
      <c r="A28" s="31">
        <v>23</v>
      </c>
      <c r="B28" s="37"/>
      <c r="C28" s="39"/>
      <c r="D28" s="77"/>
      <c r="E28" s="77"/>
    </row>
    <row r="29" spans="1:5" ht="13.9" customHeight="1" x14ac:dyDescent="0.2">
      <c r="A29" s="32">
        <v>24</v>
      </c>
      <c r="B29" s="37"/>
      <c r="C29" s="39"/>
      <c r="D29" s="77"/>
      <c r="E29" s="77"/>
    </row>
    <row r="30" spans="1:5" ht="13.9" customHeight="1" x14ac:dyDescent="0.2">
      <c r="A30" s="31">
        <v>25</v>
      </c>
      <c r="B30" s="37"/>
      <c r="C30" s="39"/>
      <c r="D30" s="77"/>
      <c r="E30" s="77"/>
    </row>
    <row r="31" spans="1:5" ht="13.9" customHeight="1" x14ac:dyDescent="0.2">
      <c r="A31" s="32">
        <v>26</v>
      </c>
      <c r="B31" s="37"/>
      <c r="C31" s="39"/>
      <c r="D31" s="77"/>
      <c r="E31" s="77"/>
    </row>
    <row r="32" spans="1:5" ht="13.9" customHeight="1" x14ac:dyDescent="0.2">
      <c r="A32" s="31">
        <v>27</v>
      </c>
      <c r="B32" s="37"/>
      <c r="C32" s="39"/>
      <c r="D32" s="77"/>
      <c r="E32" s="77"/>
    </row>
    <row r="33" spans="1:5" ht="13.9" customHeight="1" x14ac:dyDescent="0.2">
      <c r="A33" s="32">
        <v>28</v>
      </c>
      <c r="B33" s="37"/>
      <c r="C33" s="39"/>
      <c r="D33" s="77"/>
      <c r="E33" s="77"/>
    </row>
    <row r="34" spans="1:5" ht="13.9" customHeight="1" x14ac:dyDescent="0.2">
      <c r="A34" s="31">
        <v>29</v>
      </c>
      <c r="B34" s="37"/>
      <c r="C34" s="39"/>
      <c r="D34" s="77"/>
      <c r="E34" s="77"/>
    </row>
    <row r="35" spans="1:5" ht="13.9" customHeight="1" x14ac:dyDescent="0.2">
      <c r="A35" s="32">
        <v>30</v>
      </c>
      <c r="B35" s="37"/>
      <c r="C35" s="39"/>
      <c r="D35" s="77"/>
      <c r="E35" s="77"/>
    </row>
    <row r="36" spans="1:5" ht="13.9" customHeight="1" x14ac:dyDescent="0.2">
      <c r="A36" s="31">
        <v>31</v>
      </c>
      <c r="B36" s="37"/>
      <c r="C36" s="39"/>
      <c r="D36" s="77"/>
      <c r="E36" s="77"/>
    </row>
    <row r="37" spans="1:5" ht="13.9" customHeight="1" x14ac:dyDescent="0.2">
      <c r="A37" s="32">
        <v>32</v>
      </c>
      <c r="B37" s="37"/>
      <c r="C37" s="39"/>
      <c r="D37" s="77"/>
      <c r="E37" s="77"/>
    </row>
    <row r="38" spans="1:5" ht="13.9" customHeight="1" x14ac:dyDescent="0.2">
      <c r="A38" s="31">
        <v>33</v>
      </c>
      <c r="B38" s="37"/>
      <c r="C38" s="39"/>
      <c r="D38" s="77"/>
      <c r="E38" s="77"/>
    </row>
    <row r="39" spans="1:5" ht="13.9" customHeight="1" x14ac:dyDescent="0.2">
      <c r="A39" s="32">
        <v>34</v>
      </c>
      <c r="B39" s="37"/>
      <c r="C39" s="39"/>
      <c r="D39" s="77"/>
      <c r="E39" s="77"/>
    </row>
    <row r="40" spans="1:5" ht="13.9" customHeight="1" x14ac:dyDescent="0.2">
      <c r="A40" s="31">
        <v>35</v>
      </c>
      <c r="B40" s="37"/>
      <c r="C40" s="39"/>
      <c r="D40" s="77"/>
      <c r="E40" s="77"/>
    </row>
    <row r="41" spans="1:5" ht="13.9" customHeight="1" x14ac:dyDescent="0.2">
      <c r="A41" s="32">
        <v>36</v>
      </c>
      <c r="B41" s="37"/>
      <c r="C41" s="39"/>
      <c r="D41" s="77"/>
      <c r="E41" s="77"/>
    </row>
    <row r="42" spans="1:5" ht="13.9" customHeight="1" x14ac:dyDescent="0.2">
      <c r="A42" s="31">
        <v>37</v>
      </c>
      <c r="B42" s="37"/>
      <c r="C42" s="39"/>
      <c r="D42" s="77"/>
      <c r="E42" s="77"/>
    </row>
    <row r="43" spans="1:5" ht="13.9" customHeight="1" x14ac:dyDescent="0.2">
      <c r="A43" s="32">
        <v>38</v>
      </c>
      <c r="B43" s="37"/>
      <c r="C43" s="39"/>
      <c r="D43" s="77"/>
      <c r="E43" s="77"/>
    </row>
    <row r="44" spans="1:5" ht="13.9" customHeight="1" x14ac:dyDescent="0.2">
      <c r="A44" s="31">
        <v>39</v>
      </c>
      <c r="B44" s="37"/>
      <c r="C44" s="39"/>
      <c r="D44" s="77"/>
      <c r="E44" s="77"/>
    </row>
    <row r="45" spans="1:5" ht="13.9" customHeight="1" x14ac:dyDescent="0.2">
      <c r="A45" s="32">
        <v>40</v>
      </c>
      <c r="B45" s="37"/>
      <c r="C45" s="39"/>
      <c r="D45" s="77"/>
      <c r="E45" s="77"/>
    </row>
    <row r="46" spans="1:5" ht="13.9" customHeight="1" x14ac:dyDescent="0.2">
      <c r="A46" s="58" t="s">
        <v>59</v>
      </c>
      <c r="B46" s="69"/>
      <c r="C46" s="70"/>
      <c r="D46" s="71">
        <f>SUM(D6:D40)</f>
        <v>0</v>
      </c>
      <c r="E46" s="71">
        <f>SUM(E6:E40)</f>
        <v>0</v>
      </c>
    </row>
  </sheetData>
  <sheetProtection password="DDAB" sheet="1"/>
  <mergeCells count="2">
    <mergeCell ref="D1:E2"/>
    <mergeCell ref="D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Bogføring 2016</vt:lpstr>
      <vt:lpstr>Årsregnskab 2016</vt:lpstr>
      <vt:lpstr>Kassebeholdning</vt:lpstr>
      <vt:lpstr>§18 midler</vt:lpstr>
      <vt:lpstr>Sponsormidler 2016</vt:lpstr>
      <vt:lpstr>Arrangement 1</vt:lpstr>
      <vt:lpstr>Arrangement 2</vt:lpstr>
      <vt:lpstr>Arrangement 3</vt:lpstr>
      <vt:lpstr>'Bogføring 2016'!Print_Area</vt:lpstr>
      <vt:lpstr>'Bogføring 2016'!Print_Titles</vt:lpstr>
    </vt:vector>
  </TitlesOfParts>
  <Company>CIC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Jørgensen</dc:creator>
  <cp:lastModifiedBy>Kurt Bjernemose</cp:lastModifiedBy>
  <cp:lastPrinted>2017-01-16T11:23:20Z</cp:lastPrinted>
  <dcterms:created xsi:type="dcterms:W3CDTF">2005-12-18T09:16:42Z</dcterms:created>
  <dcterms:modified xsi:type="dcterms:W3CDTF">2017-02-02T19:58:12Z</dcterms:modified>
</cp:coreProperties>
</file>